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65" tabRatio="704" activeTab="3"/>
  </bookViews>
  <sheets>
    <sheet name="RECETTES" sheetId="1" r:id="rId1"/>
    <sheet name="RECAP RECETTES" sheetId="2" r:id="rId2"/>
    <sheet name="DEPENSES" sheetId="3" r:id="rId3"/>
    <sheet name="RECAP DEPENSES" sheetId="4" r:id="rId4"/>
    <sheet name="Rapprochement bancaire" sheetId="5" r:id="rId5"/>
  </sheets>
  <definedNames>
    <definedName name="_xlnm.Print_Area" localSheetId="3">'RECAP DEPENSES'!$A$1:$CP$57</definedName>
  </definedNames>
  <calcPr fullCalcOnLoad="1"/>
</workbook>
</file>

<file path=xl/sharedStrings.xml><?xml version="1.0" encoding="utf-8"?>
<sst xmlns="http://schemas.openxmlformats.org/spreadsheetml/2006/main" count="270" uniqueCount="204">
  <si>
    <t>Honoraires non rétrocédés</t>
  </si>
  <si>
    <t xml:space="preserve">Primes d'assurances </t>
  </si>
  <si>
    <t xml:space="preserve">Frais de véhicules </t>
  </si>
  <si>
    <t>Autres frais de déplacements</t>
  </si>
  <si>
    <t>BJ</t>
  </si>
  <si>
    <t>Charges sociales personnelles obligatoires (BT)</t>
  </si>
  <si>
    <t>BK</t>
  </si>
  <si>
    <t>Frais de réception, représentation et congrès</t>
  </si>
  <si>
    <t xml:space="preserve">Fournitures de bureau, documentation, P et T </t>
  </si>
  <si>
    <t>BM</t>
  </si>
  <si>
    <t xml:space="preserve">Frais financiers </t>
  </si>
  <si>
    <t>BN</t>
  </si>
  <si>
    <t>Pertes diverses (impayés,…)</t>
  </si>
  <si>
    <t>BP</t>
  </si>
  <si>
    <t xml:space="preserve">PEE (abondement) </t>
  </si>
  <si>
    <t>CL</t>
  </si>
  <si>
    <t>BR</t>
  </si>
  <si>
    <t>DEPENSES PATRIMONIALES</t>
  </si>
  <si>
    <t>Prélèvements personnels de l'exploitant</t>
  </si>
  <si>
    <t>Achats d'immobilisations</t>
  </si>
  <si>
    <t>Remboursement d'emprunt (capital)</t>
  </si>
  <si>
    <t xml:space="preserve">TVA si comptabilité tenue HT : </t>
  </si>
  <si>
    <t>TVA récupérable sur achat d'immobilisations</t>
  </si>
  <si>
    <t>TVA récupérable/ dépenses (biens &amp; services)</t>
  </si>
  <si>
    <t>TVA payée au Trésor</t>
  </si>
  <si>
    <t>Virements internes (retraits)</t>
  </si>
  <si>
    <t>Appels de fonds S.C.M.durant l'année</t>
  </si>
  <si>
    <t>B'</t>
  </si>
  <si>
    <t xml:space="preserve">ANNEE </t>
  </si>
  <si>
    <t xml:space="preserve">NOM : </t>
  </si>
  <si>
    <t>PRENOM :</t>
  </si>
  <si>
    <t>PROFESSION :</t>
  </si>
  <si>
    <t xml:space="preserve">N° ADH. : </t>
  </si>
  <si>
    <t>Contribution Economique Territoriale</t>
  </si>
  <si>
    <t>Contibution Economique Territoriale</t>
  </si>
  <si>
    <t>JY</t>
  </si>
  <si>
    <t>RECETTES</t>
  </si>
  <si>
    <t>Année :</t>
  </si>
  <si>
    <t>DEPENSES</t>
  </si>
  <si>
    <t>RECAPITULATIF ANNUEL DES DEPENSES (suite 1)</t>
  </si>
  <si>
    <t>RECAPITULATIF ANNUEL DES DEPENSES</t>
  </si>
  <si>
    <t>RECAPITULATIF ANNUEL DES DEPENSES (suite 2)</t>
  </si>
  <si>
    <t>RECAPITULATIF ANNUEL DES DEPENSES (suite 3)</t>
  </si>
  <si>
    <t>CHARGES NON DEDUCTIBLES</t>
  </si>
  <si>
    <t>(Total des ventilations de dépenses)</t>
  </si>
  <si>
    <t>RECAPITULATIF ANNUEL DES RECETTES</t>
  </si>
  <si>
    <t>TRAVAUX,</t>
  </si>
  <si>
    <t>FOURNITURES ET SERVICES EXTERIEURS</t>
  </si>
  <si>
    <t>FRAIS</t>
  </si>
  <si>
    <t>DIVERS DE GESTION</t>
  </si>
  <si>
    <t>RECAPITULATIF ANNUEL                                                       DES RECETTES ET DES DEPENSES</t>
  </si>
  <si>
    <t>CONTRÔLE DES RECETTES</t>
  </si>
  <si>
    <t>TOTAL DES RECETTES DE L'ANNEE</t>
  </si>
  <si>
    <t>Montant</t>
  </si>
  <si>
    <t>Espèces ou caisse</t>
  </si>
  <si>
    <t xml:space="preserve">TOTAL </t>
  </si>
  <si>
    <t>A</t>
  </si>
  <si>
    <t>VENTILATION DES RECETTES PAR NATURE</t>
  </si>
  <si>
    <t>COMPTABILITE</t>
  </si>
  <si>
    <t>EXTRA-COMPTABLE</t>
  </si>
  <si>
    <t>DECLARATION n° 2035</t>
  </si>
  <si>
    <t>RECETTES PROF. D'EXPLOITATION</t>
  </si>
  <si>
    <t>Recettes non soumises à TVA</t>
  </si>
  <si>
    <t>Recettes soumises à 19,6 %</t>
  </si>
  <si>
    <t>Recettes soumises à…….%</t>
  </si>
  <si>
    <t>Débours encaissés</t>
  </si>
  <si>
    <t>AA</t>
  </si>
  <si>
    <t xml:space="preserve">Produits financiers </t>
  </si>
  <si>
    <t>AE</t>
  </si>
  <si>
    <t>Gains divers non soumis à TVA</t>
  </si>
  <si>
    <t>Gains divers soumis à TVA</t>
  </si>
  <si>
    <t>AF</t>
  </si>
  <si>
    <t>+</t>
  </si>
  <si>
    <t>RECETTES PATRIMONIALES</t>
  </si>
  <si>
    <t>Apports personnels de l'exploitant</t>
  </si>
  <si>
    <t>Cessions d'immobilisations</t>
  </si>
  <si>
    <t>Emprunts (montant du capital emprunté)</t>
  </si>
  <si>
    <t>TVA si comptabilité tenue HT :</t>
  </si>
  <si>
    <t>TVA sur recettes</t>
  </si>
  <si>
    <t>TVA sur cessions d'immobilisations</t>
  </si>
  <si>
    <t>Virements internes (dépôts)</t>
  </si>
  <si>
    <t>Divers</t>
  </si>
  <si>
    <t xml:space="preserve">TOTAL  </t>
  </si>
  <si>
    <t>A'</t>
  </si>
  <si>
    <t>CONTRÔLE DES DEPENSES</t>
  </si>
  <si>
    <t>TOTAL DES DEPENSES DE L'ANNEE</t>
  </si>
  <si>
    <t>TOTAL</t>
  </si>
  <si>
    <t>B</t>
  </si>
  <si>
    <t>VENTILATION DES DEPENSES PAR NATURE</t>
  </si>
  <si>
    <t>EXTRA-COMPTABLE ET FRAIS SCM</t>
  </si>
  <si>
    <t>DECLARATION n°2035</t>
  </si>
  <si>
    <t>DEPENSES PROFESSIONNELLES D'EXPLOITATION</t>
  </si>
  <si>
    <t>Débours</t>
  </si>
  <si>
    <t>AB</t>
  </si>
  <si>
    <t>AC</t>
  </si>
  <si>
    <t>BA</t>
  </si>
  <si>
    <t>BB</t>
  </si>
  <si>
    <t>Charges sociales (salariales + patronales)</t>
  </si>
  <si>
    <t>BC</t>
  </si>
  <si>
    <t xml:space="preserve">TVA payée si comptabilité TTC </t>
  </si>
  <si>
    <t>BD</t>
  </si>
  <si>
    <t>BS</t>
  </si>
  <si>
    <t>CSG déductible</t>
  </si>
  <si>
    <t>BV</t>
  </si>
  <si>
    <t xml:space="preserve">Loyers et charges locatives </t>
  </si>
  <si>
    <t>BF</t>
  </si>
  <si>
    <t>Location de matériel et mobilier</t>
  </si>
  <si>
    <t>BG</t>
  </si>
  <si>
    <t>Entretien et réparations</t>
  </si>
  <si>
    <t>BH</t>
  </si>
  <si>
    <t>Chauffage, eau, gaz, électricité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</si>
  <si>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</si>
  <si>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</si>
  <si>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</si>
  <si>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</si>
  <si>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</si>
  <si>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</si>
  <si>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</si>
  <si>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</si>
  <si>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</si>
  <si>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</si>
  <si>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</si>
  <si>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</si>
  <si>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Banque 1</t>
  </si>
  <si>
    <t>Banque 2</t>
  </si>
  <si>
    <t>Caisse</t>
  </si>
  <si>
    <t>TRESORERIE</t>
  </si>
  <si>
    <t>Prélèvements Personnels</t>
  </si>
  <si>
    <t>Virements internes</t>
  </si>
  <si>
    <t xml:space="preserve">sur biens et services </t>
  </si>
  <si>
    <t>sur immobilisations</t>
  </si>
  <si>
    <t>T.V.A PAYEE A RECUPERER</t>
  </si>
  <si>
    <t>Honoraires rétrocédés</t>
  </si>
  <si>
    <t>Achats</t>
  </si>
  <si>
    <t>FRAIS DE PERSONNEL</t>
  </si>
  <si>
    <t>Salaires nets et avantages en nature</t>
  </si>
  <si>
    <t>Charges sociales sur salaires</t>
  </si>
  <si>
    <t>Taxe sur la Valeur Ajoutée</t>
  </si>
  <si>
    <t>Autres impôts</t>
  </si>
  <si>
    <t>IMPOTS ET TAXES</t>
  </si>
  <si>
    <t>Loyer et charges locatives</t>
  </si>
  <si>
    <t>Location de matériel et de mobilier dont redevances de collaboration et de cliniques</t>
  </si>
  <si>
    <t>Entretien et Réparations</t>
  </si>
  <si>
    <t>Personnel intérimaire</t>
  </si>
  <si>
    <t>Petit outillage</t>
  </si>
  <si>
    <t>Chauffage Eau EDF-GDF</t>
  </si>
  <si>
    <t>Honoraires ne constituant pas des rétrocessions</t>
  </si>
  <si>
    <r>
      <t xml:space="preserve">Primes d'assurances </t>
    </r>
    <r>
      <rPr>
        <b/>
        <sz val="10"/>
        <rFont val="Arial"/>
        <family val="2"/>
      </rPr>
      <t>sauf</t>
    </r>
    <r>
      <rPr>
        <sz val="10"/>
        <rFont val="Arial"/>
        <family val="0"/>
      </rPr>
      <t xml:space="preserve"> contrats Loi Madelin</t>
    </r>
  </si>
  <si>
    <t>TRANSPORTS ET DEPLACEMENTS</t>
  </si>
  <si>
    <t>Frais de véhicule et de moto</t>
  </si>
  <si>
    <t>Autres frais de déplacement</t>
  </si>
  <si>
    <t>CHARGES SOCIALES PERSONNELLES</t>
  </si>
  <si>
    <t>Obligatoires</t>
  </si>
  <si>
    <t>Frais de réception, de représentation et de congrès</t>
  </si>
  <si>
    <t>Fournitures de bureau, Documentation, P et T</t>
  </si>
  <si>
    <t>Frais d'actes et de contentieux</t>
  </si>
  <si>
    <t>Cotisations syndicales et professionnelles</t>
  </si>
  <si>
    <t>Autres frais divers de gestion</t>
  </si>
  <si>
    <t>Agios bancaires</t>
  </si>
  <si>
    <t>Intérêts d'emprunts</t>
  </si>
  <si>
    <t>FRAIS FINANCIERS</t>
  </si>
  <si>
    <t>Acquisition immobilisation</t>
  </si>
  <si>
    <t>Emprunt part du capital remboursé</t>
  </si>
  <si>
    <t>Charges professionnelles non déductibles</t>
  </si>
  <si>
    <t>Apports SCM ou groupement de frais</t>
  </si>
  <si>
    <t>TOTAL ANNUEL</t>
  </si>
  <si>
    <t>TOTAL C</t>
  </si>
  <si>
    <t>TOTAL D</t>
  </si>
  <si>
    <t>SCM ou groupement de frais (quote part frais déductibles selon déclaration n°2036 ou 2036 bis)</t>
  </si>
  <si>
    <t>TOTAL GENERAL</t>
  </si>
  <si>
    <t>T.V.A sur honoraires</t>
  </si>
  <si>
    <t>Honoraires</t>
  </si>
  <si>
    <t>Autres recettes diverses imposables</t>
  </si>
  <si>
    <t>Apports de l'exploitant y compris produits financiers</t>
  </si>
  <si>
    <t>Produits de cession des immobilisations</t>
  </si>
  <si>
    <t>Déblocage Emprunts Professionnels</t>
  </si>
  <si>
    <t>APPORTS DE L'EXPLOITANT</t>
  </si>
  <si>
    <t>TOTAL A</t>
  </si>
  <si>
    <t>TOTAL B</t>
  </si>
  <si>
    <t>Nom :</t>
  </si>
  <si>
    <t>Prénom :</t>
  </si>
  <si>
    <t>SOLDE au 01/01/……</t>
  </si>
  <si>
    <t xml:space="preserve">Recettes (total entrées année) </t>
  </si>
  <si>
    <t>Dépenses (total sorties année)</t>
  </si>
  <si>
    <t>-</t>
  </si>
  <si>
    <t>SOLDE au 31/12/……</t>
  </si>
  <si>
    <t>=</t>
  </si>
  <si>
    <t>RECETTES NON CREDITEES</t>
  </si>
  <si>
    <t>(recettes inscrites sur le registre comptable</t>
  </si>
  <si>
    <t>mais qui ne figurent pas sur le relevé bancaire)</t>
  </si>
  <si>
    <t>DEPENSES NON DEBITEES</t>
  </si>
  <si>
    <t>(dépenses inscrites sur le registre comptable</t>
  </si>
  <si>
    <t>CALCUL SOLDE BANCAIRE AU 31/12/……</t>
  </si>
  <si>
    <t>SOLDE DU RELEVE DE BANQUE AU 31/12/……</t>
  </si>
  <si>
    <r>
      <rPr>
        <b/>
        <u val="single"/>
        <sz val="10"/>
        <rFont val="Arial"/>
        <family val="2"/>
      </rPr>
      <t>Remarque</t>
    </r>
    <r>
      <rPr>
        <sz val="10"/>
        <rFont val="Arial"/>
        <family val="2"/>
      </rPr>
      <t xml:space="preserve"> : Vous devez préciser l'année concernée par le rapprochement bancaire.</t>
    </r>
  </si>
  <si>
    <t>Vous devez également renseigner le(s) solde(s) au 01/01 (ligne 17), les éventuelles recettes non créditées ligne 26 et les</t>
  </si>
  <si>
    <t>éventuelles dépenses non débitées ligne 31 et à la ligne 39 le solde figurant sur votre relevé de banque au 31/12.</t>
  </si>
  <si>
    <t>Le montant des recettes ligne 19 est reporté d'après l'onglet "recettes" et le montant ligne 21 d'après l'onglet "dépenses".</t>
  </si>
  <si>
    <r>
      <t xml:space="preserve">N° Adhérent </t>
    </r>
    <r>
      <rPr>
        <b/>
        <sz val="11"/>
        <rFont val="Arial"/>
        <family val="2"/>
      </rPr>
      <t>:</t>
    </r>
  </si>
  <si>
    <t>ANNEE :</t>
  </si>
  <si>
    <t>Facultatives Madelin</t>
  </si>
  <si>
    <t xml:space="preserve">Charges sociales facultatives Madelin (BZ) </t>
  </si>
  <si>
    <t>Facultatives aux nouveaux plans d'Epargne retraite</t>
  </si>
  <si>
    <t xml:space="preserve">Charges sociales personnelles facultatives aux nouveaux plans d'Epargne retraite (BU)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</si>
</sst>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.00\ &quot;F&quot;_-;\-* #,##0.00\ &quot;F&quot;_-;_-* &quot;-&quot;??\ &quot;F&quot;_-;_-@_-"/>
  </numFmts>
  <fonts count="6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22"/>
      <name val="Arial"/>
      <family val="2"/>
    </font>
    <font>
      <b/>
      <u val="single"/>
      <sz val="1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8"/>
      <color indexed="8"/>
      <name val="Arial"/>
      <family val="0"/>
    </font>
    <font>
      <i/>
      <sz val="24"/>
      <color indexed="8"/>
      <name val="Arial"/>
      <family val="0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4" fontId="2" fillId="0" borderId="1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 quotePrefix="1">
      <alignment/>
      <protection/>
    </xf>
    <xf numFmtId="0" fontId="0" fillId="33" borderId="11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 quotePrefix="1">
      <alignment horizontal="left"/>
      <protection/>
    </xf>
    <xf numFmtId="0" fontId="17" fillId="0" borderId="0" xfId="0" applyFont="1" applyFill="1" applyBorder="1" applyAlignment="1" applyProtection="1" quotePrefix="1">
      <alignment/>
      <protection/>
    </xf>
    <xf numFmtId="0" fontId="17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0" fillId="33" borderId="18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11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34" borderId="11" xfId="0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20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35" borderId="0" xfId="0" applyNumberForma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0" fillId="0" borderId="0" xfId="50">
      <alignment/>
      <protection/>
    </xf>
    <xf numFmtId="0" fontId="0" fillId="0" borderId="0" xfId="50" applyFont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0" fillId="0" borderId="0" xfId="50" applyFont="1" applyAlignment="1">
      <alignment horizontal="center" vertical="center"/>
      <protection/>
    </xf>
    <xf numFmtId="0" fontId="0" fillId="0" borderId="0" xfId="50" applyFont="1">
      <alignment/>
      <protection/>
    </xf>
    <xf numFmtId="43" fontId="0" fillId="0" borderId="0" xfId="45" applyFont="1" applyAlignment="1">
      <alignment horizontal="center" vertical="center"/>
    </xf>
    <xf numFmtId="0" fontId="0" fillId="0" borderId="0" xfId="50" applyFont="1" applyAlignment="1">
      <alignment/>
      <protection/>
    </xf>
    <xf numFmtId="0" fontId="23" fillId="0" borderId="0" xfId="50" applyFont="1" applyAlignment="1">
      <alignment horizontal="right"/>
      <protection/>
    </xf>
    <xf numFmtId="2" fontId="0" fillId="0" borderId="18" xfId="45" applyNumberFormat="1" applyFont="1" applyBorder="1" applyAlignment="1">
      <alignment horizontal="center"/>
    </xf>
    <xf numFmtId="0" fontId="0" fillId="0" borderId="0" xfId="50" applyAlignment="1">
      <alignment horizontal="center"/>
      <protection/>
    </xf>
    <xf numFmtId="2" fontId="0" fillId="0" borderId="0" xfId="45" applyNumberFormat="1" applyFont="1" applyBorder="1" applyAlignment="1">
      <alignment horizontal="center"/>
    </xf>
    <xf numFmtId="0" fontId="0" fillId="0" borderId="0" xfId="50" applyBorder="1" applyAlignment="1">
      <alignment horizontal="center"/>
      <protection/>
    </xf>
    <xf numFmtId="0" fontId="0" fillId="0" borderId="0" xfId="50" applyAlignment="1">
      <alignment/>
      <protection/>
    </xf>
    <xf numFmtId="0" fontId="0" fillId="0" borderId="0" xfId="50" applyAlignment="1">
      <alignment horizontal="right"/>
      <protection/>
    </xf>
    <xf numFmtId="43" fontId="0" fillId="0" borderId="0" xfId="45" applyFont="1" applyAlignment="1">
      <alignment horizontal="center"/>
    </xf>
    <xf numFmtId="0" fontId="0" fillId="0" borderId="0" xfId="50" applyAlignment="1">
      <alignment horizontal="right" vertical="center"/>
      <protection/>
    </xf>
    <xf numFmtId="0" fontId="23" fillId="0" borderId="0" xfId="50" applyFont="1" applyAlignment="1">
      <alignment horizontal="right" vertical="center"/>
      <protection/>
    </xf>
    <xf numFmtId="0" fontId="0" fillId="0" borderId="0" xfId="50" applyFont="1">
      <alignment/>
      <protection/>
    </xf>
    <xf numFmtId="2" fontId="0" fillId="0" borderId="0" xfId="45" applyNumberFormat="1" applyFont="1" applyBorder="1" applyAlignment="1">
      <alignment horizontal="center" vertical="center"/>
    </xf>
    <xf numFmtId="0" fontId="0" fillId="0" borderId="0" xfId="50" applyFont="1" applyAlignment="1">
      <alignment horizontal="left" vertical="center"/>
      <protection/>
    </xf>
    <xf numFmtId="2" fontId="0" fillId="0" borderId="23" xfId="45" applyNumberFormat="1" applyFont="1" applyBorder="1" applyAlignment="1">
      <alignment horizontal="center" vertical="center"/>
    </xf>
    <xf numFmtId="2" fontId="0" fillId="0" borderId="24" xfId="45" applyNumberFormat="1" applyFont="1" applyBorder="1" applyAlignment="1">
      <alignment horizontal="center" vertical="center"/>
    </xf>
    <xf numFmtId="0" fontId="0" fillId="0" borderId="0" xfId="50" applyFont="1" applyAlignment="1">
      <alignment vertical="center"/>
      <protection/>
    </xf>
    <xf numFmtId="0" fontId="0" fillId="0" borderId="0" xfId="50" applyAlignment="1">
      <alignment vertical="center"/>
      <protection/>
    </xf>
    <xf numFmtId="0" fontId="65" fillId="0" borderId="0" xfId="50" applyFont="1" applyBorder="1" applyAlignment="1">
      <alignment wrapText="1"/>
      <protection/>
    </xf>
    <xf numFmtId="0" fontId="0" fillId="36" borderId="0" xfId="50" applyFill="1">
      <alignment/>
      <protection/>
    </xf>
    <xf numFmtId="0" fontId="0" fillId="0" borderId="0" xfId="50" applyFill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center" vertical="center" wrapText="1"/>
    </xf>
    <xf numFmtId="2" fontId="0" fillId="0" borderId="18" xfId="45" applyNumberFormat="1" applyFont="1" applyBorder="1" applyAlignment="1" applyProtection="1">
      <alignment horizontal="center" vertical="center"/>
      <protection locked="0"/>
    </xf>
    <xf numFmtId="2" fontId="0" fillId="0" borderId="23" xfId="50" applyNumberFormat="1" applyBorder="1" applyAlignment="1" applyProtection="1">
      <alignment horizontal="center" vertical="center"/>
      <protection locked="0"/>
    </xf>
    <xf numFmtId="0" fontId="26" fillId="37" borderId="0" xfId="50" applyFont="1" applyFill="1">
      <alignment/>
      <protection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3" fontId="9" fillId="33" borderId="12" xfId="0" applyNumberFormat="1" applyFont="1" applyFill="1" applyBorder="1" applyAlignment="1" applyProtection="1">
      <alignment vertical="center"/>
      <protection/>
    </xf>
    <xf numFmtId="3" fontId="9" fillId="33" borderId="10" xfId="0" applyNumberFormat="1" applyFont="1" applyFill="1" applyBorder="1" applyAlignment="1" applyProtection="1">
      <alignment vertical="center"/>
      <protection/>
    </xf>
    <xf numFmtId="3" fontId="9" fillId="33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35" borderId="14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left"/>
      <protection/>
    </xf>
    <xf numFmtId="0" fontId="11" fillId="33" borderId="10" xfId="0" applyFont="1" applyFill="1" applyBorder="1" applyAlignment="1" applyProtection="1">
      <alignment horizontal="left"/>
      <protection/>
    </xf>
    <xf numFmtId="0" fontId="11" fillId="33" borderId="11" xfId="0" applyFont="1" applyFill="1" applyBorder="1" applyAlignment="1" applyProtection="1">
      <alignment horizontal="center"/>
      <protection/>
    </xf>
    <xf numFmtId="3" fontId="9" fillId="34" borderId="12" xfId="0" applyNumberFormat="1" applyFont="1" applyFill="1" applyBorder="1" applyAlignment="1" applyProtection="1">
      <alignment vertical="center"/>
      <protection locked="0"/>
    </xf>
    <xf numFmtId="3" fontId="9" fillId="34" borderId="10" xfId="0" applyNumberFormat="1" applyFont="1" applyFill="1" applyBorder="1" applyAlignment="1" applyProtection="1">
      <alignment vertical="center"/>
      <protection locked="0"/>
    </xf>
    <xf numFmtId="3" fontId="9" fillId="34" borderId="14" xfId="0" applyNumberFormat="1" applyFont="1" applyFill="1" applyBorder="1" applyAlignment="1" applyProtection="1">
      <alignment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33" borderId="18" xfId="0" applyNumberFormat="1" applyFont="1" applyFill="1" applyBorder="1" applyAlignment="1" applyProtection="1">
      <alignment vertical="center"/>
      <protection/>
    </xf>
    <xf numFmtId="3" fontId="9" fillId="33" borderId="19" xfId="0" applyNumberFormat="1" applyFont="1" applyFill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vertical="center"/>
      <protection/>
    </xf>
    <xf numFmtId="3" fontId="9" fillId="33" borderId="20" xfId="0" applyNumberFormat="1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3" fontId="9" fillId="34" borderId="22" xfId="0" applyNumberFormat="1" applyFont="1" applyFill="1" applyBorder="1" applyAlignment="1" applyProtection="1">
      <alignment vertical="center"/>
      <protection locked="0"/>
    </xf>
    <xf numFmtId="3" fontId="9" fillId="34" borderId="0" xfId="0" applyNumberFormat="1" applyFont="1" applyFill="1" applyBorder="1" applyAlignment="1" applyProtection="1">
      <alignment vertical="center"/>
      <protection locked="0"/>
    </xf>
    <xf numFmtId="3" fontId="9" fillId="34" borderId="2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44" fontId="9" fillId="0" borderId="0" xfId="47" applyFont="1" applyFill="1" applyAlignment="1" applyProtection="1">
      <alignment horizontal="center" vertical="center" textRotation="90" wrapText="1"/>
      <protection/>
    </xf>
    <xf numFmtId="3" fontId="9" fillId="34" borderId="15" xfId="0" applyNumberFormat="1" applyFont="1" applyFill="1" applyBorder="1" applyAlignment="1" applyProtection="1">
      <alignment vertical="center"/>
      <protection locked="0"/>
    </xf>
    <xf numFmtId="3" fontId="9" fillId="34" borderId="18" xfId="0" applyNumberFormat="1" applyFont="1" applyFill="1" applyBorder="1" applyAlignment="1" applyProtection="1">
      <alignment vertical="center"/>
      <protection locked="0"/>
    </xf>
    <xf numFmtId="3" fontId="9" fillId="34" borderId="19" xfId="0" applyNumberFormat="1" applyFont="1" applyFill="1" applyBorder="1" applyAlignment="1" applyProtection="1">
      <alignment vertical="center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textRotation="90" wrapText="1"/>
      <protection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9" fillId="33" borderId="16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3" fontId="9" fillId="33" borderId="26" xfId="0" applyNumberFormat="1" applyFont="1" applyFill="1" applyBorder="1" applyAlignment="1" applyProtection="1">
      <alignment vertical="center"/>
      <protection/>
    </xf>
    <xf numFmtId="3" fontId="9" fillId="34" borderId="26" xfId="0" applyNumberFormat="1" applyFont="1" applyFill="1" applyBorder="1" applyAlignment="1" applyProtection="1">
      <alignment vertical="center"/>
      <protection locked="0"/>
    </xf>
    <xf numFmtId="0" fontId="8" fillId="35" borderId="12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4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left" vertical="center"/>
      <protection/>
    </xf>
    <xf numFmtId="0" fontId="11" fillId="33" borderId="10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3" fontId="9" fillId="34" borderId="11" xfId="0" applyNumberFormat="1" applyFont="1" applyFill="1" applyBorder="1" applyAlignment="1" applyProtection="1">
      <alignment vertical="center"/>
      <protection locked="0"/>
    </xf>
    <xf numFmtId="3" fontId="9" fillId="33" borderId="11" xfId="0" applyNumberFormat="1" applyFont="1" applyFill="1" applyBorder="1" applyAlignment="1" applyProtection="1">
      <alignment vertical="center"/>
      <protection/>
    </xf>
    <xf numFmtId="3" fontId="9" fillId="33" borderId="16" xfId="0" applyNumberFormat="1" applyFont="1" applyFill="1" applyBorder="1" applyAlignment="1" applyProtection="1">
      <alignment vertical="center"/>
      <protection/>
    </xf>
    <xf numFmtId="3" fontId="9" fillId="33" borderId="13" xfId="0" applyNumberFormat="1" applyFont="1" applyFill="1" applyBorder="1" applyAlignment="1" applyProtection="1">
      <alignment vertical="center"/>
      <protection/>
    </xf>
    <xf numFmtId="3" fontId="9" fillId="33" borderId="17" xfId="0" applyNumberFormat="1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4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16" fillId="33" borderId="12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16" fillId="33" borderId="14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vertical="center" textRotation="90"/>
      <protection/>
    </xf>
    <xf numFmtId="0" fontId="2" fillId="0" borderId="0" xfId="0" applyFont="1" applyFill="1" applyAlignment="1" applyProtection="1">
      <alignment horizontal="center" vertical="center" textRotation="90"/>
      <protection/>
    </xf>
    <xf numFmtId="4" fontId="17" fillId="34" borderId="12" xfId="0" applyNumberFormat="1" applyFont="1" applyFill="1" applyBorder="1" applyAlignment="1" applyProtection="1" quotePrefix="1">
      <alignment horizontal="center" vertical="center"/>
      <protection locked="0"/>
    </xf>
    <xf numFmtId="4" fontId="17" fillId="34" borderId="10" xfId="0" applyNumberFormat="1" applyFont="1" applyFill="1" applyBorder="1" applyAlignment="1" applyProtection="1" quotePrefix="1">
      <alignment horizontal="center" vertical="center"/>
      <protection locked="0"/>
    </xf>
    <xf numFmtId="4" fontId="17" fillId="34" borderId="14" xfId="0" applyNumberFormat="1" applyFont="1" applyFill="1" applyBorder="1" applyAlignment="1" applyProtection="1" quotePrefix="1">
      <alignment horizontal="center" vertical="center"/>
      <protection locked="0"/>
    </xf>
    <xf numFmtId="3" fontId="9" fillId="33" borderId="15" xfId="0" applyNumberFormat="1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 vertical="center"/>
      <protection/>
    </xf>
    <xf numFmtId="3" fontId="9" fillId="33" borderId="28" xfId="0" applyNumberFormat="1" applyFont="1" applyFill="1" applyBorder="1" applyAlignment="1" applyProtection="1">
      <alignment vertical="center"/>
      <protection/>
    </xf>
    <xf numFmtId="3" fontId="9" fillId="33" borderId="29" xfId="0" applyNumberFormat="1" applyFont="1" applyFill="1" applyBorder="1" applyAlignment="1" applyProtection="1">
      <alignment vertical="center"/>
      <protection/>
    </xf>
    <xf numFmtId="3" fontId="9" fillId="34" borderId="27" xfId="0" applyNumberFormat="1" applyFont="1" applyFill="1" applyBorder="1" applyAlignment="1" applyProtection="1">
      <alignment vertical="center"/>
      <protection locked="0"/>
    </xf>
    <xf numFmtId="3" fontId="9" fillId="34" borderId="28" xfId="0" applyNumberFormat="1" applyFont="1" applyFill="1" applyBorder="1" applyAlignment="1" applyProtection="1">
      <alignment vertical="center"/>
      <protection locked="0"/>
    </xf>
    <xf numFmtId="3" fontId="9" fillId="34" borderId="29" xfId="0" applyNumberFormat="1" applyFont="1" applyFill="1" applyBorder="1" applyAlignment="1" applyProtection="1">
      <alignment vertical="center"/>
      <protection locked="0"/>
    </xf>
    <xf numFmtId="4" fontId="2" fillId="33" borderId="13" xfId="0" applyNumberFormat="1" applyFont="1" applyFill="1" applyBorder="1" applyAlignment="1" applyProtection="1">
      <alignment vertical="center"/>
      <protection/>
    </xf>
    <xf numFmtId="4" fontId="2" fillId="33" borderId="30" xfId="0" applyNumberFormat="1" applyFont="1" applyFill="1" applyBorder="1" applyAlignment="1" applyProtection="1">
      <alignment vertical="center"/>
      <protection/>
    </xf>
    <xf numFmtId="3" fontId="9" fillId="33" borderId="22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textRotation="90"/>
      <protection/>
    </xf>
    <xf numFmtId="0" fontId="9" fillId="33" borderId="16" xfId="0" applyFont="1" applyFill="1" applyBorder="1" applyAlignment="1" applyProtection="1">
      <alignment horizontal="right" vertical="center"/>
      <protection/>
    </xf>
    <xf numFmtId="0" fontId="9" fillId="33" borderId="13" xfId="0" applyFont="1" applyFill="1" applyBorder="1" applyAlignment="1" applyProtection="1">
      <alignment horizontal="right" vertical="center"/>
      <protection/>
    </xf>
    <xf numFmtId="0" fontId="9" fillId="33" borderId="17" xfId="0" applyFont="1" applyFill="1" applyBorder="1" applyAlignment="1" applyProtection="1">
      <alignment horizontal="right" vertical="center"/>
      <protection/>
    </xf>
    <xf numFmtId="0" fontId="9" fillId="33" borderId="15" xfId="0" applyFont="1" applyFill="1" applyBorder="1" applyAlignment="1" applyProtection="1">
      <alignment horizontal="right" vertical="center"/>
      <protection/>
    </xf>
    <xf numFmtId="0" fontId="9" fillId="33" borderId="18" xfId="0" applyFont="1" applyFill="1" applyBorder="1" applyAlignment="1" applyProtection="1">
      <alignment horizontal="right" vertical="center"/>
      <protection/>
    </xf>
    <xf numFmtId="0" fontId="9" fillId="33" borderId="19" xfId="0" applyFont="1" applyFill="1" applyBorder="1" applyAlignment="1" applyProtection="1">
      <alignment horizontal="right" vertical="center"/>
      <protection/>
    </xf>
    <xf numFmtId="0" fontId="25" fillId="37" borderId="0" xfId="50" applyFont="1" applyFill="1" applyAlignment="1">
      <alignment/>
      <protection/>
    </xf>
    <xf numFmtId="0" fontId="0" fillId="37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nouveaux adherents 98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21</xdr:row>
      <xdr:rowOff>9525</xdr:rowOff>
    </xdr:from>
    <xdr:to>
      <xdr:col>3</xdr:col>
      <xdr:colOff>685800</xdr:colOff>
      <xdr:row>21</xdr:row>
      <xdr:rowOff>123825</xdr:rowOff>
    </xdr:to>
    <xdr:sp>
      <xdr:nvSpPr>
        <xdr:cNvPr id="1" name="AutoShape 2"/>
        <xdr:cNvSpPr>
          <a:spLocks/>
        </xdr:cNvSpPr>
      </xdr:nvSpPr>
      <xdr:spPr>
        <a:xfrm rot="5400000">
          <a:off x="1190625" y="6400800"/>
          <a:ext cx="2333625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21</xdr:row>
      <xdr:rowOff>9525</xdr:rowOff>
    </xdr:from>
    <xdr:to>
      <xdr:col>14</xdr:col>
      <xdr:colOff>581025</xdr:colOff>
      <xdr:row>21</xdr:row>
      <xdr:rowOff>152400</xdr:rowOff>
    </xdr:to>
    <xdr:sp>
      <xdr:nvSpPr>
        <xdr:cNvPr id="2" name="AutoShape 3"/>
        <xdr:cNvSpPr>
          <a:spLocks/>
        </xdr:cNvSpPr>
      </xdr:nvSpPr>
      <xdr:spPr>
        <a:xfrm rot="5400000">
          <a:off x="6257925" y="6400800"/>
          <a:ext cx="5753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657225</xdr:colOff>
      <xdr:row>5</xdr:row>
      <xdr:rowOff>9525</xdr:rowOff>
    </xdr:to>
    <xdr:pic>
      <xdr:nvPicPr>
        <xdr:cNvPr id="3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495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29</xdr:row>
      <xdr:rowOff>9525</xdr:rowOff>
    </xdr:from>
    <xdr:to>
      <xdr:col>6</xdr:col>
      <xdr:colOff>38100</xdr:colOff>
      <xdr:row>37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0525" y="7419975"/>
          <a:ext cx="47625" cy="15525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0</xdr:rowOff>
    </xdr:from>
    <xdr:to>
      <xdr:col>6</xdr:col>
      <xdr:colOff>19050</xdr:colOff>
      <xdr:row>26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71475" y="5514975"/>
          <a:ext cx="47625" cy="14097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19</xdr:row>
      <xdr:rowOff>123825</xdr:rowOff>
    </xdr:from>
    <xdr:to>
      <xdr:col>72</xdr:col>
      <xdr:colOff>38100</xdr:colOff>
      <xdr:row>23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5724525" y="5638800"/>
          <a:ext cx="28575" cy="685800"/>
        </a:xfrm>
        <a:prstGeom prst="rightBracke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25</xdr:row>
      <xdr:rowOff>0</xdr:rowOff>
    </xdr:from>
    <xdr:to>
      <xdr:col>72</xdr:col>
      <xdr:colOff>38100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724525" y="6715125"/>
          <a:ext cx="28575" cy="200025"/>
        </a:xfrm>
        <a:prstGeom prst="rightBracke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0</xdr:row>
      <xdr:rowOff>0</xdr:rowOff>
    </xdr:from>
    <xdr:to>
      <xdr:col>41</xdr:col>
      <xdr:colOff>285750</xdr:colOff>
      <xdr:row>4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2495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21</xdr:row>
      <xdr:rowOff>0</xdr:rowOff>
    </xdr:from>
    <xdr:to>
      <xdr:col>3</xdr:col>
      <xdr:colOff>581025</xdr:colOff>
      <xdr:row>21</xdr:row>
      <xdr:rowOff>114300</xdr:rowOff>
    </xdr:to>
    <xdr:sp>
      <xdr:nvSpPr>
        <xdr:cNvPr id="1" name="AutoShape 1"/>
        <xdr:cNvSpPr>
          <a:spLocks/>
        </xdr:cNvSpPr>
      </xdr:nvSpPr>
      <xdr:spPr>
        <a:xfrm rot="5400000">
          <a:off x="1304925" y="5991225"/>
          <a:ext cx="2333625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942975</xdr:colOff>
      <xdr:row>4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0</xdr:rowOff>
    </xdr:from>
    <xdr:to>
      <xdr:col>6</xdr:col>
      <xdr:colOff>9525</xdr:colOff>
      <xdr:row>41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523875" y="2305050"/>
          <a:ext cx="38100" cy="84201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44</xdr:row>
      <xdr:rowOff>0</xdr:rowOff>
    </xdr:from>
    <xdr:to>
      <xdr:col>6</xdr:col>
      <xdr:colOff>19050</xdr:colOff>
      <xdr:row>54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33400" y="11106150"/>
          <a:ext cx="38100" cy="25431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28</xdr:row>
      <xdr:rowOff>66675</xdr:rowOff>
    </xdr:from>
    <xdr:to>
      <xdr:col>73</xdr:col>
      <xdr:colOff>47625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924675" y="7067550"/>
          <a:ext cx="38100" cy="485775"/>
        </a:xfrm>
        <a:prstGeom prst="rightBracke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19050</xdr:colOff>
      <xdr:row>33</xdr:row>
      <xdr:rowOff>28575</xdr:rowOff>
    </xdr:from>
    <xdr:to>
      <xdr:col>87</xdr:col>
      <xdr:colOff>47625</xdr:colOff>
      <xdr:row>38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534400" y="8515350"/>
          <a:ext cx="28575" cy="1352550"/>
        </a:xfrm>
        <a:prstGeom prst="rightBracke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38100</xdr:colOff>
      <xdr:row>22</xdr:row>
      <xdr:rowOff>66675</xdr:rowOff>
    </xdr:from>
    <xdr:to>
      <xdr:col>87</xdr:col>
      <xdr:colOff>57150</xdr:colOff>
      <xdr:row>27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8553450" y="5410200"/>
          <a:ext cx="19050" cy="1438275"/>
        </a:xfrm>
        <a:prstGeom prst="rightBracke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30</xdr:row>
      <xdr:rowOff>57150</xdr:rowOff>
    </xdr:from>
    <xdr:to>
      <xdr:col>73</xdr:col>
      <xdr:colOff>57150</xdr:colOff>
      <xdr:row>32</xdr:row>
      <xdr:rowOff>323850</xdr:rowOff>
    </xdr:to>
    <xdr:sp>
      <xdr:nvSpPr>
        <xdr:cNvPr id="6" name="AutoShape 6"/>
        <xdr:cNvSpPr>
          <a:spLocks/>
        </xdr:cNvSpPr>
      </xdr:nvSpPr>
      <xdr:spPr>
        <a:xfrm>
          <a:off x="6924675" y="7610475"/>
          <a:ext cx="47625" cy="819150"/>
        </a:xfrm>
        <a:prstGeom prst="rightBracket">
          <a:avLst>
            <a:gd name="adj" fmla="val -44185"/>
          </a:avLst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65</xdr:col>
      <xdr:colOff>38100</xdr:colOff>
      <xdr:row>46</xdr:row>
      <xdr:rowOff>9525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6038850" y="11668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66</xdr:col>
      <xdr:colOff>104775</xdr:colOff>
      <xdr:row>45</xdr:row>
      <xdr:rowOff>76200</xdr:rowOff>
    </xdr:from>
    <xdr:to>
      <xdr:col>87</xdr:col>
      <xdr:colOff>57150</xdr:colOff>
      <xdr:row>47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219825" y="11458575"/>
          <a:ext cx="23526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débours,  les honoraires rétrocédés et le PEE sont exclus du total des dépenses case BR car déduits respectivement aux lignes AB - AC et CL sur la déclaration 2035.</a:t>
          </a:r>
        </a:p>
      </xdr:txBody>
    </xdr:sp>
    <xdr:clientData/>
  </xdr:twoCellAnchor>
  <xdr:twoCellAnchor>
    <xdr:from>
      <xdr:col>72</xdr:col>
      <xdr:colOff>38100</xdr:colOff>
      <xdr:row>44</xdr:row>
      <xdr:rowOff>28575</xdr:rowOff>
    </xdr:from>
    <xdr:to>
      <xdr:col>72</xdr:col>
      <xdr:colOff>38100</xdr:colOff>
      <xdr:row>45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6838950" y="111347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66675</xdr:rowOff>
    </xdr:from>
    <xdr:to>
      <xdr:col>8</xdr:col>
      <xdr:colOff>571500</xdr:colOff>
      <xdr:row>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66675"/>
          <a:ext cx="62198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RAPPROCHEMENT BANCAIRE</a:t>
          </a:r>
        </a:p>
      </xdr:txBody>
    </xdr:sp>
    <xdr:clientData/>
  </xdr:twoCellAnchor>
  <xdr:twoCellAnchor>
    <xdr:from>
      <xdr:col>8</xdr:col>
      <xdr:colOff>28575</xdr:colOff>
      <xdr:row>25</xdr:row>
      <xdr:rowOff>47625</xdr:rowOff>
    </xdr:from>
    <xdr:to>
      <xdr:col>8</xdr:col>
      <xdr:colOff>990600</xdr:colOff>
      <xdr:row>30</xdr:row>
      <xdr:rowOff>228600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5943600" y="5038725"/>
          <a:ext cx="9620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ATTENTION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solde de votre caisse ne peut en aucun cas être négatif</a:t>
          </a:r>
        </a:p>
      </xdr:txBody>
    </xdr:sp>
    <xdr:clientData/>
  </xdr:twoCellAnchor>
  <xdr:twoCellAnchor>
    <xdr:from>
      <xdr:col>4</xdr:col>
      <xdr:colOff>276225</xdr:colOff>
      <xdr:row>42</xdr:row>
      <xdr:rowOff>152400</xdr:rowOff>
    </xdr:from>
    <xdr:to>
      <xdr:col>6</xdr:col>
      <xdr:colOff>923925</xdr:colOff>
      <xdr:row>48</xdr:row>
      <xdr:rowOff>9525</xdr:rowOff>
    </xdr:to>
    <xdr:sp>
      <xdr:nvSpPr>
        <xdr:cNvPr id="3" name="ZoneTexte 8"/>
        <xdr:cNvSpPr txBox="1">
          <a:spLocks noChangeArrowheads="1"/>
        </xdr:cNvSpPr>
      </xdr:nvSpPr>
      <xdr:spPr>
        <a:xfrm>
          <a:off x="3343275" y="8972550"/>
          <a:ext cx="20764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ATTENTION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calcul du solde doit être obligatoirement égal au solde inscrit sur le relevé de banque au 31/12.</a:t>
          </a:r>
        </a:p>
      </xdr:txBody>
    </xdr:sp>
    <xdr:clientData/>
  </xdr:twoCellAnchor>
  <xdr:twoCellAnchor>
    <xdr:from>
      <xdr:col>4</xdr:col>
      <xdr:colOff>485775</xdr:colOff>
      <xdr:row>39</xdr:row>
      <xdr:rowOff>28575</xdr:rowOff>
    </xdr:from>
    <xdr:to>
      <xdr:col>4</xdr:col>
      <xdr:colOff>485775</xdr:colOff>
      <xdr:row>42</xdr:row>
      <xdr:rowOff>152400</xdr:rowOff>
    </xdr:to>
    <xdr:sp>
      <xdr:nvSpPr>
        <xdr:cNvPr id="4" name="Connecteur droit avec flèche 9"/>
        <xdr:cNvSpPr>
          <a:spLocks/>
        </xdr:cNvSpPr>
      </xdr:nvSpPr>
      <xdr:spPr>
        <a:xfrm flipV="1">
          <a:off x="3552825" y="8048625"/>
          <a:ext cx="0" cy="9239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39</xdr:row>
      <xdr:rowOff>28575</xdr:rowOff>
    </xdr:from>
    <xdr:to>
      <xdr:col>6</xdr:col>
      <xdr:colOff>752475</xdr:colOff>
      <xdr:row>42</xdr:row>
      <xdr:rowOff>152400</xdr:rowOff>
    </xdr:to>
    <xdr:sp>
      <xdr:nvSpPr>
        <xdr:cNvPr id="5" name="Connecteur droit avec flèche 10"/>
        <xdr:cNvSpPr>
          <a:spLocks/>
        </xdr:cNvSpPr>
      </xdr:nvSpPr>
      <xdr:spPr>
        <a:xfrm flipV="1">
          <a:off x="5248275" y="8048625"/>
          <a:ext cx="0" cy="9239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9"/>
  <sheetViews>
    <sheetView showGridLines="0" zoomScalePageLayoutView="0" workbookViewId="0" topLeftCell="A1">
      <selection activeCell="E2" sqref="E2:L2"/>
    </sheetView>
  </sheetViews>
  <sheetFormatPr defaultColWidth="11.421875" defaultRowHeight="12.75"/>
  <cols>
    <col min="1" max="1" width="14.8515625" style="0" customWidth="1"/>
    <col min="2" max="3" width="13.8515625" style="0" customWidth="1"/>
    <col min="4" max="4" width="14.7109375" style="0" customWidth="1"/>
    <col min="5" max="5" width="3.7109375" style="0" customWidth="1"/>
    <col min="6" max="6" width="11.8515625" style="0" customWidth="1"/>
    <col min="7" max="7" width="11.7109375" style="0" customWidth="1"/>
    <col min="8" max="8" width="3.7109375" style="0" customWidth="1"/>
    <col min="9" max="15" width="13.8515625" style="0" customWidth="1"/>
  </cols>
  <sheetData>
    <row r="1" spans="1:15" ht="27" customHeight="1">
      <c r="A1" s="7"/>
      <c r="B1" s="7"/>
      <c r="C1" s="7"/>
      <c r="D1" s="144" t="s">
        <v>45</v>
      </c>
      <c r="E1" s="145"/>
      <c r="F1" s="145"/>
      <c r="G1" s="145"/>
      <c r="H1" s="145"/>
      <c r="I1" s="145"/>
      <c r="J1" s="145"/>
      <c r="K1" s="145"/>
      <c r="L1" s="145"/>
      <c r="M1" s="146"/>
      <c r="N1" s="7"/>
      <c r="O1" s="7"/>
    </row>
    <row r="2" spans="4:12" ht="15.75">
      <c r="D2" s="76" t="s">
        <v>179</v>
      </c>
      <c r="E2" s="150"/>
      <c r="F2" s="151"/>
      <c r="G2" s="151"/>
      <c r="H2" s="151"/>
      <c r="I2" s="151"/>
      <c r="J2" s="151"/>
      <c r="K2" s="151"/>
      <c r="L2" s="151"/>
    </row>
    <row r="3" spans="4:12" ht="15.75">
      <c r="D3" s="6" t="s">
        <v>180</v>
      </c>
      <c r="E3" s="150"/>
      <c r="F3" s="151"/>
      <c r="G3" s="151"/>
      <c r="H3" s="151"/>
      <c r="I3" s="151"/>
      <c r="J3" s="151"/>
      <c r="K3" s="151"/>
      <c r="L3" s="151"/>
    </row>
    <row r="4" spans="4:11" ht="15.75">
      <c r="D4" s="6" t="s">
        <v>198</v>
      </c>
      <c r="E4" s="150"/>
      <c r="F4" s="151"/>
      <c r="K4" s="1"/>
    </row>
    <row r="5" spans="4:11" ht="15.75">
      <c r="D5" s="6" t="s">
        <v>37</v>
      </c>
      <c r="E5" s="152"/>
      <c r="F5" s="151"/>
      <c r="K5" s="1"/>
    </row>
    <row r="6" ht="12.75">
      <c r="E6" s="99"/>
    </row>
    <row r="7" spans="1:15" ht="15" customHeight="1">
      <c r="A7" s="138" t="s">
        <v>36</v>
      </c>
      <c r="B7" s="140" t="s">
        <v>126</v>
      </c>
      <c r="C7" s="141"/>
      <c r="D7" s="142"/>
      <c r="E7" s="102"/>
      <c r="F7" s="3"/>
      <c r="G7" s="3"/>
      <c r="I7" s="143" t="s">
        <v>128</v>
      </c>
      <c r="J7" s="143" t="s">
        <v>170</v>
      </c>
      <c r="K7" s="143" t="s">
        <v>171</v>
      </c>
      <c r="L7" s="143" t="s">
        <v>172</v>
      </c>
      <c r="M7" s="140" t="s">
        <v>176</v>
      </c>
      <c r="N7" s="141"/>
      <c r="O7" s="142"/>
    </row>
    <row r="8" spans="1:15" ht="63.75">
      <c r="A8" s="139"/>
      <c r="B8" s="13" t="s">
        <v>123</v>
      </c>
      <c r="C8" s="13" t="s">
        <v>124</v>
      </c>
      <c r="D8" s="13" t="s">
        <v>125</v>
      </c>
      <c r="E8" s="96"/>
      <c r="F8" s="4"/>
      <c r="G8" s="4"/>
      <c r="I8" s="143"/>
      <c r="J8" s="143"/>
      <c r="K8" s="143"/>
      <c r="L8" s="143"/>
      <c r="M8" s="13" t="s">
        <v>173</v>
      </c>
      <c r="N8" s="13" t="s">
        <v>174</v>
      </c>
      <c r="O8" s="13" t="s">
        <v>175</v>
      </c>
    </row>
    <row r="9" spans="1:16" ht="24.75" customHeight="1">
      <c r="A9" s="15" t="s">
        <v>111</v>
      </c>
      <c r="B9" s="80"/>
      <c r="C9" s="80"/>
      <c r="D9" s="80"/>
      <c r="E9" s="97"/>
      <c r="F9" s="104">
        <f>SUM(B9:D9)</f>
        <v>0</v>
      </c>
      <c r="G9" s="104">
        <f>SUM(I9:O9)</f>
        <v>0</v>
      </c>
      <c r="I9" s="80"/>
      <c r="J9" s="80"/>
      <c r="K9" s="80"/>
      <c r="L9" s="80"/>
      <c r="M9" s="80"/>
      <c r="N9" s="80"/>
      <c r="O9" s="80"/>
      <c r="P9" s="92"/>
    </row>
    <row r="10" spans="1:16" ht="24.75" customHeight="1">
      <c r="A10" s="15" t="s">
        <v>112</v>
      </c>
      <c r="B10" s="80"/>
      <c r="C10" s="80"/>
      <c r="D10" s="80"/>
      <c r="E10" s="97"/>
      <c r="F10" s="104">
        <f aca="true" t="shared" si="0" ref="F10:F20">SUM(B10:D10)</f>
        <v>0</v>
      </c>
      <c r="G10" s="104">
        <f aca="true" t="shared" si="1" ref="G10:G20">SUM(I10:O10)</f>
        <v>0</v>
      </c>
      <c r="I10" s="80"/>
      <c r="J10" s="80"/>
      <c r="K10" s="80"/>
      <c r="L10" s="80"/>
      <c r="M10" s="80"/>
      <c r="N10" s="80"/>
      <c r="O10" s="80"/>
      <c r="P10" s="92"/>
    </row>
    <row r="11" spans="1:16" ht="24.75" customHeight="1">
      <c r="A11" s="15" t="s">
        <v>113</v>
      </c>
      <c r="B11" s="80"/>
      <c r="C11" s="80"/>
      <c r="D11" s="80"/>
      <c r="E11" s="97"/>
      <c r="F11" s="104">
        <f t="shared" si="0"/>
        <v>0</v>
      </c>
      <c r="G11" s="104">
        <f t="shared" si="1"/>
        <v>0</v>
      </c>
      <c r="I11" s="80"/>
      <c r="J11" s="80"/>
      <c r="K11" s="80"/>
      <c r="L11" s="80"/>
      <c r="M11" s="80"/>
      <c r="N11" s="80"/>
      <c r="O11" s="80"/>
      <c r="P11" s="92"/>
    </row>
    <row r="12" spans="1:16" ht="24.75" customHeight="1">
      <c r="A12" s="15" t="s">
        <v>114</v>
      </c>
      <c r="B12" s="80"/>
      <c r="C12" s="80"/>
      <c r="D12" s="80"/>
      <c r="E12" s="97"/>
      <c r="F12" s="104">
        <f t="shared" si="0"/>
        <v>0</v>
      </c>
      <c r="G12" s="104">
        <f t="shared" si="1"/>
        <v>0</v>
      </c>
      <c r="I12" s="80"/>
      <c r="J12" s="80"/>
      <c r="K12" s="80"/>
      <c r="L12" s="80"/>
      <c r="M12" s="80"/>
      <c r="N12" s="80"/>
      <c r="O12" s="80"/>
      <c r="P12" s="92"/>
    </row>
    <row r="13" spans="1:16" ht="24.75" customHeight="1">
      <c r="A13" s="15" t="s">
        <v>115</v>
      </c>
      <c r="B13" s="80"/>
      <c r="C13" s="80"/>
      <c r="D13" s="80"/>
      <c r="E13" s="97"/>
      <c r="F13" s="104">
        <f t="shared" si="0"/>
        <v>0</v>
      </c>
      <c r="G13" s="104">
        <f t="shared" si="1"/>
        <v>0</v>
      </c>
      <c r="I13" s="80"/>
      <c r="J13" s="80"/>
      <c r="K13" s="80"/>
      <c r="L13" s="80"/>
      <c r="M13" s="80"/>
      <c r="N13" s="80"/>
      <c r="O13" s="80"/>
      <c r="P13" s="92"/>
    </row>
    <row r="14" spans="1:16" ht="24.75" customHeight="1">
      <c r="A14" s="15" t="s">
        <v>116</v>
      </c>
      <c r="B14" s="80"/>
      <c r="C14" s="80"/>
      <c r="D14" s="80"/>
      <c r="E14" s="97"/>
      <c r="F14" s="104">
        <f t="shared" si="0"/>
        <v>0</v>
      </c>
      <c r="G14" s="104">
        <f t="shared" si="1"/>
        <v>0</v>
      </c>
      <c r="I14" s="80"/>
      <c r="J14" s="80"/>
      <c r="K14" s="80"/>
      <c r="L14" s="80"/>
      <c r="M14" s="80"/>
      <c r="N14" s="80"/>
      <c r="O14" s="80"/>
      <c r="P14" s="92"/>
    </row>
    <row r="15" spans="1:16" ht="24.75" customHeight="1">
      <c r="A15" s="15" t="s">
        <v>117</v>
      </c>
      <c r="B15" s="80"/>
      <c r="C15" s="80"/>
      <c r="D15" s="80"/>
      <c r="E15" s="97"/>
      <c r="F15" s="104">
        <f t="shared" si="0"/>
        <v>0</v>
      </c>
      <c r="G15" s="104">
        <f t="shared" si="1"/>
        <v>0</v>
      </c>
      <c r="I15" s="80"/>
      <c r="J15" s="80"/>
      <c r="K15" s="80"/>
      <c r="L15" s="80"/>
      <c r="M15" s="80"/>
      <c r="N15" s="80"/>
      <c r="O15" s="80"/>
      <c r="P15" s="92"/>
    </row>
    <row r="16" spans="1:16" ht="24.75" customHeight="1">
      <c r="A16" s="15" t="s">
        <v>118</v>
      </c>
      <c r="B16" s="80"/>
      <c r="C16" s="80"/>
      <c r="D16" s="80"/>
      <c r="E16" s="97"/>
      <c r="F16" s="104">
        <f t="shared" si="0"/>
        <v>0</v>
      </c>
      <c r="G16" s="104">
        <f t="shared" si="1"/>
        <v>0</v>
      </c>
      <c r="I16" s="80"/>
      <c r="J16" s="80"/>
      <c r="K16" s="80"/>
      <c r="L16" s="80"/>
      <c r="M16" s="80"/>
      <c r="N16" s="80"/>
      <c r="O16" s="80"/>
      <c r="P16" s="92"/>
    </row>
    <row r="17" spans="1:16" ht="24.75" customHeight="1">
      <c r="A17" s="15" t="s">
        <v>119</v>
      </c>
      <c r="B17" s="80"/>
      <c r="C17" s="80"/>
      <c r="D17" s="80"/>
      <c r="E17" s="97"/>
      <c r="F17" s="104">
        <f t="shared" si="0"/>
        <v>0</v>
      </c>
      <c r="G17" s="104">
        <f t="shared" si="1"/>
        <v>0</v>
      </c>
      <c r="I17" s="80"/>
      <c r="J17" s="80"/>
      <c r="K17" s="80"/>
      <c r="L17" s="80"/>
      <c r="M17" s="80"/>
      <c r="N17" s="80"/>
      <c r="O17" s="80"/>
      <c r="P17" s="92"/>
    </row>
    <row r="18" spans="1:16" ht="24.75" customHeight="1">
      <c r="A18" s="15" t="s">
        <v>120</v>
      </c>
      <c r="B18" s="80"/>
      <c r="C18" s="80"/>
      <c r="D18" s="80"/>
      <c r="E18" s="97"/>
      <c r="F18" s="104">
        <f t="shared" si="0"/>
        <v>0</v>
      </c>
      <c r="G18" s="104">
        <f t="shared" si="1"/>
        <v>0</v>
      </c>
      <c r="I18" s="80"/>
      <c r="J18" s="80"/>
      <c r="K18" s="80"/>
      <c r="L18" s="80"/>
      <c r="M18" s="80"/>
      <c r="N18" s="80"/>
      <c r="O18" s="80"/>
      <c r="P18" s="92"/>
    </row>
    <row r="19" spans="1:16" ht="24.75" customHeight="1">
      <c r="A19" s="15" t="s">
        <v>121</v>
      </c>
      <c r="B19" s="80"/>
      <c r="C19" s="80"/>
      <c r="D19" s="80"/>
      <c r="E19" s="97"/>
      <c r="F19" s="104">
        <f t="shared" si="0"/>
        <v>0</v>
      </c>
      <c r="G19" s="104">
        <f t="shared" si="1"/>
        <v>0</v>
      </c>
      <c r="I19" s="80"/>
      <c r="J19" s="80"/>
      <c r="K19" s="80"/>
      <c r="L19" s="80"/>
      <c r="M19" s="80"/>
      <c r="N19" s="80"/>
      <c r="O19" s="80"/>
      <c r="P19" s="92"/>
    </row>
    <row r="20" spans="1:16" ht="24.75" customHeight="1">
      <c r="A20" s="15" t="s">
        <v>122</v>
      </c>
      <c r="B20" s="80"/>
      <c r="C20" s="80"/>
      <c r="D20" s="80"/>
      <c r="E20" s="97"/>
      <c r="F20" s="104">
        <f t="shared" si="0"/>
        <v>0</v>
      </c>
      <c r="G20" s="104">
        <f t="shared" si="1"/>
        <v>0</v>
      </c>
      <c r="I20" s="80"/>
      <c r="J20" s="80"/>
      <c r="K20" s="80"/>
      <c r="L20" s="80"/>
      <c r="M20" s="80"/>
      <c r="N20" s="80"/>
      <c r="O20" s="80"/>
      <c r="P20" s="92"/>
    </row>
    <row r="21" spans="1:16" ht="24.75" customHeight="1">
      <c r="A21" s="16" t="s">
        <v>165</v>
      </c>
      <c r="B21" s="16">
        <f>SUM(B9:B20)</f>
        <v>0</v>
      </c>
      <c r="C21" s="16">
        <f>SUM(C9:C20)</f>
        <v>0</v>
      </c>
      <c r="D21" s="16">
        <f>SUM(D9:D20)</f>
        <v>0</v>
      </c>
      <c r="E21" s="98"/>
      <c r="F21" s="5"/>
      <c r="G21" s="5"/>
      <c r="I21" s="16">
        <f>SUM(I9:I20)</f>
        <v>0</v>
      </c>
      <c r="J21" s="16">
        <f aca="true" t="shared" si="2" ref="J21:O21">SUM(J9:J20)</f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  <c r="N21" s="16">
        <f t="shared" si="2"/>
        <v>0</v>
      </c>
      <c r="O21" s="16">
        <f t="shared" si="2"/>
        <v>0</v>
      </c>
      <c r="P21" s="92"/>
    </row>
    <row r="22" spans="2:16" ht="12.75">
      <c r="B22" s="92"/>
      <c r="C22" s="92"/>
      <c r="D22" s="92"/>
      <c r="E22" s="103"/>
      <c r="I22" s="92"/>
      <c r="J22" s="92"/>
      <c r="K22" s="92"/>
      <c r="L22" s="92"/>
      <c r="M22" s="92"/>
      <c r="N22" s="92"/>
      <c r="O22" s="92"/>
      <c r="P22" s="92"/>
    </row>
    <row r="23" spans="1:16" ht="24.75" customHeight="1">
      <c r="A23" s="14" t="s">
        <v>177</v>
      </c>
      <c r="B23" s="147">
        <f>SUM(B21:D21)</f>
        <v>0</v>
      </c>
      <c r="C23" s="148"/>
      <c r="D23" s="149"/>
      <c r="E23" s="100"/>
      <c r="I23" s="14" t="s">
        <v>178</v>
      </c>
      <c r="J23" s="147">
        <f>SUM(I21:O21)</f>
        <v>0</v>
      </c>
      <c r="K23" s="148"/>
      <c r="L23" s="148"/>
      <c r="M23" s="148"/>
      <c r="N23" s="148"/>
      <c r="O23" s="149"/>
      <c r="P23" s="92"/>
    </row>
    <row r="24" spans="5:16" ht="12.75">
      <c r="E24" s="99"/>
      <c r="I24" s="92"/>
      <c r="J24" s="92"/>
      <c r="K24" s="92"/>
      <c r="L24" s="92"/>
      <c r="M24" s="92"/>
      <c r="N24" s="92"/>
      <c r="O24" s="92"/>
      <c r="P24" s="92"/>
    </row>
    <row r="25" ht="12.75">
      <c r="E25" s="99"/>
    </row>
    <row r="26" ht="12.75">
      <c r="E26" s="99"/>
    </row>
    <row r="27" ht="12.75">
      <c r="E27" s="99"/>
    </row>
    <row r="28" ht="12.75">
      <c r="E28" s="99"/>
    </row>
    <row r="29" ht="12.75">
      <c r="E29" s="99"/>
    </row>
  </sheetData>
  <sheetProtection password="C354" sheet="1" selectLockedCells="1"/>
  <mergeCells count="14">
    <mergeCell ref="D1:M1"/>
    <mergeCell ref="B23:D23"/>
    <mergeCell ref="J23:O23"/>
    <mergeCell ref="E3:L3"/>
    <mergeCell ref="E2:L2"/>
    <mergeCell ref="E4:F4"/>
    <mergeCell ref="E5:F5"/>
    <mergeCell ref="A7:A8"/>
    <mergeCell ref="B7:D7"/>
    <mergeCell ref="M7:O7"/>
    <mergeCell ref="I7:I8"/>
    <mergeCell ref="J7:J8"/>
    <mergeCell ref="K7:K8"/>
    <mergeCell ref="L7:L8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Q41"/>
  <sheetViews>
    <sheetView showGridLines="0" zoomScalePageLayoutView="0" workbookViewId="0" topLeftCell="A1">
      <selection activeCell="BE1" sqref="BE1:CQ1"/>
    </sheetView>
  </sheetViews>
  <sheetFormatPr defaultColWidth="11.421875" defaultRowHeight="12.75"/>
  <cols>
    <col min="1" max="41" width="0.9921875" style="18" customWidth="1"/>
    <col min="42" max="42" width="6.00390625" style="18" customWidth="1"/>
    <col min="43" max="50" width="0.9921875" style="18" customWidth="1"/>
    <col min="51" max="51" width="1.8515625" style="18" customWidth="1"/>
    <col min="52" max="56" width="0.9921875" style="18" customWidth="1"/>
    <col min="57" max="57" width="4.7109375" style="18" customWidth="1"/>
    <col min="58" max="63" width="0.9921875" style="18" customWidth="1"/>
    <col min="64" max="64" width="1.28515625" style="18" customWidth="1"/>
    <col min="65" max="71" width="0.9921875" style="18" customWidth="1"/>
    <col min="72" max="72" width="4.8515625" style="18" customWidth="1"/>
    <col min="73" max="78" width="0.9921875" style="18" customWidth="1"/>
    <col min="79" max="79" width="2.8515625" style="18" customWidth="1"/>
    <col min="80" max="89" width="0.9921875" style="18" customWidth="1"/>
    <col min="90" max="90" width="1.28515625" style="18" customWidth="1"/>
    <col min="91" max="95" width="0.9921875" style="18" customWidth="1"/>
    <col min="96" max="96" width="25.7109375" style="18" customWidth="1"/>
    <col min="97" max="16384" width="11.421875" style="18" customWidth="1"/>
  </cols>
  <sheetData>
    <row r="1" spans="48:95" ht="22.5" customHeight="1">
      <c r="AV1" s="75" t="s">
        <v>29</v>
      </c>
      <c r="AW1" s="75"/>
      <c r="AX1" s="75"/>
      <c r="AY1" s="75"/>
      <c r="AZ1" s="75"/>
      <c r="BA1" s="75"/>
      <c r="BB1" s="75"/>
      <c r="BC1" s="75"/>
      <c r="BD1" s="75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</row>
    <row r="2" spans="48:95" ht="22.5" customHeight="1">
      <c r="AV2" s="75" t="s">
        <v>30</v>
      </c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</row>
    <row r="3" spans="48:95" ht="22.5" customHeight="1">
      <c r="AV3" s="75" t="s">
        <v>31</v>
      </c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8"/>
      <c r="BJ3" s="78"/>
      <c r="BK3" s="78"/>
      <c r="BL3" s="78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48:95" ht="22.5" customHeight="1">
      <c r="AV4" s="75" t="s">
        <v>32</v>
      </c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</row>
    <row r="5" ht="55.5" customHeight="1"/>
    <row r="6" spans="1:95" ht="55.5" customHeight="1">
      <c r="A6" s="198" t="s">
        <v>50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</row>
    <row r="7" spans="2:95" ht="55.5" customHeight="1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4" t="s">
        <v>28</v>
      </c>
      <c r="AM7" s="73"/>
      <c r="AN7" s="73"/>
      <c r="AO7" s="73"/>
      <c r="AQ7" s="73"/>
      <c r="AR7" s="73"/>
      <c r="AS7" s="73"/>
      <c r="AT7" s="73"/>
      <c r="AU7" s="73"/>
      <c r="AV7" s="73"/>
      <c r="AW7" s="73"/>
      <c r="AX7" s="73"/>
      <c r="AY7" s="167"/>
      <c r="AZ7" s="168"/>
      <c r="BA7" s="168"/>
      <c r="BB7" s="168"/>
      <c r="BC7" s="168"/>
      <c r="BD7" s="168"/>
      <c r="BE7" s="169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</row>
    <row r="8" spans="6:95" ht="12.75" customHeight="1"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</row>
    <row r="9" spans="5:43" ht="18">
      <c r="E9" s="158" t="s">
        <v>51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60"/>
    </row>
    <row r="10" ht="11.25">
      <c r="F10" s="20"/>
    </row>
    <row r="11" spans="6:57" ht="15">
      <c r="F11" s="20"/>
      <c r="H11" s="161" t="s">
        <v>52</v>
      </c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3" t="s">
        <v>53</v>
      </c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</row>
    <row r="12" spans="8:57" ht="15" customHeight="1">
      <c r="H12" s="21"/>
      <c r="I12" s="22" t="s">
        <v>123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153">
        <f>RECETTES!$B$21</f>
        <v>0</v>
      </c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</row>
    <row r="13" spans="8:57" ht="15" customHeight="1">
      <c r="H13" s="21"/>
      <c r="I13" s="22" t="s">
        <v>124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153">
        <f>RECETTES!$C$21</f>
        <v>0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5"/>
    </row>
    <row r="14" spans="8:57" ht="15" customHeight="1">
      <c r="H14" s="21"/>
      <c r="I14" s="22" t="s">
        <v>54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153">
        <f>RECETTES!$D$21</f>
        <v>0</v>
      </c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5"/>
    </row>
    <row r="15" spans="9:58" ht="11.25"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24"/>
      <c r="AQ15" s="87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7"/>
      <c r="BF15" s="19"/>
    </row>
    <row r="16" spans="29:62" ht="17.25" customHeight="1">
      <c r="AC16" s="25" t="s">
        <v>55</v>
      </c>
      <c r="AM16" s="156" t="s">
        <v>56</v>
      </c>
      <c r="AN16" s="157"/>
      <c r="AO16" s="157"/>
      <c r="AQ16" s="153">
        <f>SUM(AQ12:BE14)</f>
        <v>0</v>
      </c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5"/>
      <c r="BH16" s="26"/>
      <c r="BI16" s="27"/>
      <c r="BJ16" s="27"/>
    </row>
    <row r="17" spans="43:55" ht="11.25"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9:55" ht="7.5" customHeight="1">
      <c r="I18" s="170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</row>
    <row r="19" spans="6:90" ht="28.5" customHeight="1">
      <c r="F19" s="28"/>
      <c r="G19" s="29"/>
      <c r="H19" s="172" t="s">
        <v>57</v>
      </c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82" t="s">
        <v>58</v>
      </c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4"/>
      <c r="BF19" s="182" t="s">
        <v>59</v>
      </c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4"/>
      <c r="BU19" s="182" t="s">
        <v>60</v>
      </c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4"/>
    </row>
    <row r="20" spans="1:87" ht="15.75" customHeight="1">
      <c r="A20" s="199" t="s">
        <v>61</v>
      </c>
      <c r="B20" s="199"/>
      <c r="C20" s="199"/>
      <c r="D20" s="199"/>
      <c r="E20" s="199"/>
      <c r="H20" s="30"/>
      <c r="I20" s="162" t="s">
        <v>62</v>
      </c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31"/>
      <c r="AQ20" s="185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7"/>
      <c r="BF20" s="185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7"/>
      <c r="BU20" s="82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90"/>
    </row>
    <row r="21" spans="1:87" ht="15.75" customHeight="1">
      <c r="A21" s="199"/>
      <c r="B21" s="199"/>
      <c r="C21" s="199"/>
      <c r="D21" s="199"/>
      <c r="E21" s="199"/>
      <c r="H21" s="30"/>
      <c r="I21" s="162" t="s">
        <v>63</v>
      </c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31"/>
      <c r="AQ21" s="164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6"/>
      <c r="BF21" s="164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6"/>
      <c r="BU21" s="82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90"/>
    </row>
    <row r="22" spans="1:87" ht="15.75" customHeight="1">
      <c r="A22" s="199"/>
      <c r="B22" s="199"/>
      <c r="C22" s="199"/>
      <c r="D22" s="199"/>
      <c r="E22" s="199"/>
      <c r="H22" s="30"/>
      <c r="I22" s="162" t="s">
        <v>64</v>
      </c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31"/>
      <c r="AQ22" s="164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6"/>
      <c r="BF22" s="164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6"/>
      <c r="BU22" s="82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90"/>
    </row>
    <row r="23" spans="1:90" ht="15.75" customHeight="1">
      <c r="A23" s="199"/>
      <c r="B23" s="199"/>
      <c r="C23" s="199"/>
      <c r="D23" s="199"/>
      <c r="E23" s="199"/>
      <c r="H23" s="30"/>
      <c r="I23" s="162" t="s">
        <v>65</v>
      </c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31"/>
      <c r="AQ23" s="164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6"/>
      <c r="BF23" s="164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6"/>
      <c r="BU23" s="82"/>
      <c r="BV23" s="180">
        <f>AQ20-BF20+AQ21-BF21+AQ22-BF22-(AQ23-BF23)</f>
        <v>0</v>
      </c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1"/>
      <c r="CJ23" s="176" t="s">
        <v>66</v>
      </c>
      <c r="CK23" s="177"/>
      <c r="CL23" s="178"/>
    </row>
    <row r="24" spans="1:90" ht="15.75" customHeight="1">
      <c r="A24" s="199"/>
      <c r="B24" s="199"/>
      <c r="C24" s="199"/>
      <c r="D24" s="199"/>
      <c r="E24" s="199"/>
      <c r="H24" s="30"/>
      <c r="I24" s="162" t="s">
        <v>67</v>
      </c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31"/>
      <c r="AQ24" s="164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6"/>
      <c r="BF24" s="164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6"/>
      <c r="BU24" s="153">
        <f>AQ24-BF24</f>
        <v>0</v>
      </c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5"/>
      <c r="CJ24" s="189" t="s">
        <v>68</v>
      </c>
      <c r="CK24" s="190" t="s">
        <v>68</v>
      </c>
      <c r="CL24" s="191"/>
    </row>
    <row r="25" spans="1:90" ht="15.75" customHeight="1">
      <c r="A25" s="199"/>
      <c r="B25" s="199"/>
      <c r="C25" s="199"/>
      <c r="D25" s="199"/>
      <c r="E25" s="199"/>
      <c r="H25" s="30"/>
      <c r="I25" s="162" t="s">
        <v>69</v>
      </c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31"/>
      <c r="AQ25" s="164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6"/>
      <c r="BF25" s="164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6"/>
      <c r="BU25" s="82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90"/>
      <c r="CJ25" s="32"/>
      <c r="CK25" s="33"/>
      <c r="CL25" s="33"/>
    </row>
    <row r="26" spans="1:90" ht="15.75" customHeight="1">
      <c r="A26" s="199"/>
      <c r="B26" s="199"/>
      <c r="C26" s="199"/>
      <c r="D26" s="199"/>
      <c r="E26" s="199"/>
      <c r="H26" s="30"/>
      <c r="I26" s="162" t="s">
        <v>70</v>
      </c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31"/>
      <c r="AQ26" s="164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6"/>
      <c r="BF26" s="164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6"/>
      <c r="BU26" s="84"/>
      <c r="BV26" s="174">
        <f>AQ25-BF25+AQ26-BF26</f>
        <v>0</v>
      </c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5"/>
      <c r="CJ26" s="176" t="s">
        <v>71</v>
      </c>
      <c r="CK26" s="177" t="s">
        <v>71</v>
      </c>
      <c r="CL26" s="178"/>
    </row>
    <row r="27" spans="9:87" ht="9.75" customHeight="1"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</row>
    <row r="28" spans="43:88" ht="18" customHeight="1">
      <c r="AQ28" s="179" t="s">
        <v>72</v>
      </c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</row>
    <row r="29" spans="7:88" ht="11.25">
      <c r="G29" s="20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</row>
    <row r="30" spans="1:90" ht="15.75" customHeight="1">
      <c r="A30" s="192" t="s">
        <v>73</v>
      </c>
      <c r="B30" s="192"/>
      <c r="C30" s="192"/>
      <c r="D30" s="192"/>
      <c r="E30" s="192"/>
      <c r="H30" s="21"/>
      <c r="I30" s="35" t="s">
        <v>74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31"/>
      <c r="AQ30" s="153">
        <f>RECETTES!$M$21</f>
        <v>0</v>
      </c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5"/>
      <c r="BF30" s="19"/>
      <c r="BG30" s="19"/>
      <c r="BH30" s="19"/>
      <c r="BI30" s="19"/>
      <c r="BJ30" s="19"/>
      <c r="BK30" s="19"/>
      <c r="BL30" s="19"/>
      <c r="BM30" s="173" t="b">
        <f>IF(BV23=0,IF(AQ39&lt;&gt;0,"ASSUREZ VOUS QUE VOS RECETTES NE SONT PAS ERRONNEES"))</f>
        <v>0</v>
      </c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</row>
    <row r="31" spans="1:90" ht="15.75" customHeight="1">
      <c r="A31" s="192"/>
      <c r="B31" s="192"/>
      <c r="C31" s="192"/>
      <c r="D31" s="192"/>
      <c r="E31" s="192"/>
      <c r="H31" s="21"/>
      <c r="I31" s="22" t="s">
        <v>75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31"/>
      <c r="AQ31" s="153">
        <f>RECETTES!$N$21</f>
        <v>0</v>
      </c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5"/>
      <c r="BF31" s="19"/>
      <c r="BG31" s="19"/>
      <c r="BH31" s="19"/>
      <c r="BI31" s="19"/>
      <c r="BJ31" s="19"/>
      <c r="BK31" s="19"/>
      <c r="BL31" s="19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</row>
    <row r="32" spans="1:88" ht="15.75" customHeight="1">
      <c r="A32" s="192"/>
      <c r="B32" s="192"/>
      <c r="C32" s="192"/>
      <c r="D32" s="192"/>
      <c r="E32" s="192"/>
      <c r="H32" s="21"/>
      <c r="I32" s="22" t="s">
        <v>76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31"/>
      <c r="AQ32" s="153">
        <f>RECETTES!$O$21</f>
        <v>0</v>
      </c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5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CJ32" s="19"/>
    </row>
    <row r="33" spans="1:89" ht="15.75" customHeight="1">
      <c r="A33" s="192"/>
      <c r="B33" s="192"/>
      <c r="C33" s="192"/>
      <c r="D33" s="192"/>
      <c r="E33" s="192"/>
      <c r="H33" s="36"/>
      <c r="I33" s="37" t="s">
        <v>77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>
        <v>3</v>
      </c>
      <c r="BE33" s="83"/>
      <c r="BF33" s="19"/>
      <c r="BG33" s="19"/>
      <c r="BH33" s="19"/>
      <c r="BI33" s="19"/>
      <c r="BJ33" s="19"/>
      <c r="BK33" s="19"/>
      <c r="BL33" s="19"/>
      <c r="BM33" s="188" t="str">
        <f>IF(ABS(AQ16-AQ39)&lt;&gt;0,"ATTENTION LE TOTAL A DOIT ETRE EGAL AU TOTAL A'"," ")</f>
        <v> </v>
      </c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</row>
    <row r="34" spans="1:89" ht="12.75" customHeight="1">
      <c r="A34" s="192"/>
      <c r="B34" s="192"/>
      <c r="C34" s="192"/>
      <c r="D34" s="192"/>
      <c r="E34" s="192"/>
      <c r="H34" s="34"/>
      <c r="I34" s="40"/>
      <c r="J34" s="41" t="s">
        <v>78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3"/>
      <c r="AQ34" s="193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5"/>
      <c r="BF34" s="19"/>
      <c r="BG34" s="19"/>
      <c r="BH34" s="19"/>
      <c r="BI34" s="19"/>
      <c r="BJ34" s="19"/>
      <c r="BK34" s="19"/>
      <c r="BL34" s="19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</row>
    <row r="35" spans="1:90" ht="15.75" customHeight="1">
      <c r="A35" s="192"/>
      <c r="B35" s="192"/>
      <c r="C35" s="192"/>
      <c r="D35" s="192"/>
      <c r="E35" s="192"/>
      <c r="H35" s="21"/>
      <c r="I35" s="22"/>
      <c r="J35" s="44" t="s">
        <v>79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31"/>
      <c r="AQ35" s="164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6"/>
      <c r="BF35" s="19"/>
      <c r="BG35" s="19"/>
      <c r="BH35" s="19"/>
      <c r="BI35" s="19"/>
      <c r="BJ35" s="19"/>
      <c r="BK35" s="19"/>
      <c r="BL35" s="19"/>
      <c r="BM35" s="19"/>
      <c r="BN35" s="45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</row>
    <row r="36" spans="1:90" ht="15.75" customHeight="1">
      <c r="A36" s="192"/>
      <c r="B36" s="192"/>
      <c r="C36" s="192"/>
      <c r="D36" s="192"/>
      <c r="E36" s="192"/>
      <c r="H36" s="21"/>
      <c r="I36" s="47" t="s">
        <v>80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31"/>
      <c r="AQ36" s="153">
        <f>RECETTES!$I$21</f>
        <v>0</v>
      </c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5"/>
      <c r="BF36" s="19"/>
      <c r="BG36" s="19"/>
      <c r="BH36" s="19"/>
      <c r="BI36" s="19"/>
      <c r="BJ36" s="19"/>
      <c r="BK36" s="19"/>
      <c r="BL36" s="19"/>
      <c r="BM36" s="19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</row>
    <row r="37" spans="1:88" ht="15.75" customHeight="1">
      <c r="A37" s="192"/>
      <c r="B37" s="192"/>
      <c r="C37" s="192"/>
      <c r="D37" s="192"/>
      <c r="E37" s="192"/>
      <c r="H37" s="21"/>
      <c r="I37" s="22" t="s">
        <v>81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31"/>
      <c r="AQ37" s="164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6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CJ37" s="19"/>
    </row>
    <row r="38" spans="42:88" ht="11.25">
      <c r="AP38" s="19"/>
      <c r="AQ38" s="87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CJ38" s="19"/>
    </row>
    <row r="39" spans="29:72" ht="17.25" customHeight="1">
      <c r="AC39" s="25" t="s">
        <v>82</v>
      </c>
      <c r="AM39" s="156" t="s">
        <v>83</v>
      </c>
      <c r="AN39" s="157"/>
      <c r="AO39" s="157"/>
      <c r="AQ39" s="153">
        <f>AQ20+AQ21+AQ22+AQ23+AQ24+AQ25+AQ26+AQ30+AQ31+AQ32+AQ34+AQ35+AQ36+AQ37</f>
        <v>0</v>
      </c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5"/>
      <c r="BF39" s="19"/>
      <c r="BG39" s="19"/>
      <c r="BH39" s="156"/>
      <c r="BI39" s="157"/>
      <c r="BJ39" s="157"/>
      <c r="BK39" s="19"/>
      <c r="BL39" s="19"/>
      <c r="BM39" s="19"/>
      <c r="BN39" s="48"/>
      <c r="BO39" s="19"/>
      <c r="BP39" s="19"/>
      <c r="BQ39" s="19"/>
      <c r="BR39" s="19"/>
      <c r="BS39" s="19"/>
      <c r="BT39" s="19"/>
    </row>
    <row r="40" spans="58:72" ht="11.25"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</row>
    <row r="41" spans="58:72" ht="11.25" customHeight="1"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</row>
    <row r="42" ht="10.5" customHeight="1"/>
  </sheetData>
  <sheetProtection password="C354" sheet="1" objects="1" scenarios="1" selectLockedCells="1"/>
  <mergeCells count="61">
    <mergeCell ref="BE1:CQ1"/>
    <mergeCell ref="BH2:CQ2"/>
    <mergeCell ref="BM3:CQ3"/>
    <mergeCell ref="BI4:CQ4"/>
    <mergeCell ref="AQ26:BE26"/>
    <mergeCell ref="BF26:BT26"/>
    <mergeCell ref="A6:CQ6"/>
    <mergeCell ref="A20:E26"/>
    <mergeCell ref="I20:AO20"/>
    <mergeCell ref="AQ20:BE20"/>
    <mergeCell ref="A30:E37"/>
    <mergeCell ref="AQ30:BE30"/>
    <mergeCell ref="AQ31:BE31"/>
    <mergeCell ref="AQ32:BE32"/>
    <mergeCell ref="AQ34:BE34"/>
    <mergeCell ref="AQ35:BE35"/>
    <mergeCell ref="AM39:AO39"/>
    <mergeCell ref="AQ39:BE39"/>
    <mergeCell ref="BH39:BJ39"/>
    <mergeCell ref="BM33:CK34"/>
    <mergeCell ref="BU24:CI24"/>
    <mergeCell ref="CJ24:CL24"/>
    <mergeCell ref="AQ36:BE36"/>
    <mergeCell ref="AQ37:BE37"/>
    <mergeCell ref="AQ25:BE25"/>
    <mergeCell ref="BF25:BT25"/>
    <mergeCell ref="I21:AO21"/>
    <mergeCell ref="I24:AO24"/>
    <mergeCell ref="AQ24:BE24"/>
    <mergeCell ref="BF24:BT24"/>
    <mergeCell ref="BU19:CL19"/>
    <mergeCell ref="CJ23:CL23"/>
    <mergeCell ref="I22:AO22"/>
    <mergeCell ref="AQ22:BE22"/>
    <mergeCell ref="BF22:BT22"/>
    <mergeCell ref="BM30:CL31"/>
    <mergeCell ref="BV26:CI26"/>
    <mergeCell ref="CJ26:CL26"/>
    <mergeCell ref="AQ28:BE28"/>
    <mergeCell ref="BV23:CI23"/>
    <mergeCell ref="BF19:BT19"/>
    <mergeCell ref="AQ21:BE21"/>
    <mergeCell ref="BF21:BT21"/>
    <mergeCell ref="AQ19:BE19"/>
    <mergeCell ref="BF20:BT20"/>
    <mergeCell ref="I25:AO25"/>
    <mergeCell ref="I26:AO26"/>
    <mergeCell ref="I23:AO23"/>
    <mergeCell ref="AQ23:BE23"/>
    <mergeCell ref="BF23:BT23"/>
    <mergeCell ref="AY7:BE7"/>
    <mergeCell ref="AQ12:BE12"/>
    <mergeCell ref="AQ13:BE13"/>
    <mergeCell ref="I18:AP18"/>
    <mergeCell ref="H19:AP19"/>
    <mergeCell ref="AQ14:BE14"/>
    <mergeCell ref="AM16:AO16"/>
    <mergeCell ref="AQ16:BE16"/>
    <mergeCell ref="E9:AQ9"/>
    <mergeCell ref="H11:AP11"/>
    <mergeCell ref="AQ11:BE11"/>
  </mergeCells>
  <conditionalFormatting sqref="BM33:CK34">
    <cfRule type="cellIs" priority="1" dxfId="2" operator="equal" stopIfTrue="1">
      <formula>"ATTENTION LE TOTAL A DOIT ETRE EGAL AU TOTAL A'"</formula>
    </cfRule>
  </conditionalFormatting>
  <conditionalFormatting sqref="BM30:CL31">
    <cfRule type="cellIs" priority="2" dxfId="0" operator="equal" stopIfTrue="1">
      <formula>"ASSUREZ VOUS QUE VOS RECETTES NE SONT PAS ERRONNEES"</formula>
    </cfRule>
  </conditionalFormatting>
  <dataValidations count="29">
    <dataValidation errorStyle="information" type="whole" allowBlank="1" showInputMessage="1" showErrorMessage="1" promptTitle="InfoOga - Erreur de saisie" errorTitle="InfoOga - Erreur de saisie" error="V.F.Rec banque 1&#10;Le maximum est: 999999999&#10;Le minimum est: 0&#10;Nombre de décimales:  0" sqref="AQ12:BE1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V.F.Rec banque 2&#10;Le maximum est: 999999999&#10;Le minimum est: 0&#10;Nombre de décimales:  0" sqref="AQ13:BE1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V.F.Rec caisses&#10;Le maximum est: 999999999&#10;Le minimum est: 0&#10;Nombre de décimales:  0" sqref="AQ14:BE1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V.F.Rec Total A&#10;Le maximum est: 999999999&#10;Le minimum est: 0&#10;Nombre de décimales:  0" sqref="AQ16:BE1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Recettes non soumises à TVA Col1&#10;Le maximum est: 999999999&#10;Le minimum est: 0&#10;Nombre de décimales:  0" sqref="AQ20:BE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Recettes non soumises à TVA Col2&#10;Le maximum est: 999999999&#10;Le minimum est: 0&#10;Nombre de décimales:  0" sqref="BF20:BT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Recettes soumises à TVA 19,60% Col1&#10;Le maximum est: 999999999&#10;Le minimum est: 0&#10;Nombre de décimales:  0" sqref="AQ21:BE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Recettes soumises à TVA 19,60% Col2&#10;Le maximum est: 999999999&#10;Le minimum est: 0&#10;Nombre de décimales:  0" sqref="BF21:BT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Recettes soumises à TVA xx,xx % Col1&#10;Le maximum est: 999999999&#10;Le minimum est: 0&#10;Nombre de décimales:  0" sqref="AQ22:BE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Recettes soumises à TVA xx,xx % Col2&#10;Le maximum est: 999999999&#10;Le minimum est: 0&#10;Nombre de décimales:  0" sqref="BF22:BT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Débours encaissés Col1&#10;Le maximum est: 999999999&#10;Le minimum est: 0&#10;Nombre de décimales:  0" sqref="AQ23:BE2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Débours encaissés Col2&#10;Le maximum est: 999999999&#10;Le minimum est: 0&#10;Nombre de décimales:  0" sqref="BF23:BT2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Débours encaissés Col3&#10;Le maximum est: 999999999&#10;Le minimum est: 0&#10;Nombre de décimales:  0" sqref="BV23:CI2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Produits Financiers Col1&#10;Le maximum est: 999999999&#10;Le minimum est: 0&#10;Nombre de décimales:  0" sqref="AQ24:BE2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Produits Financiers Col2&#10;Le maximum est: 999999999&#10;Le minimum est: 0&#10;Nombre de décimales:  0" sqref="BF24:BT2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Produits Financiers Col3&#10;Le maximum est: 999999999&#10;Le minimum est: 0&#10;Nombre de décimales:  0" sqref="BU24:CI2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Gains divers non soumis à TVA Col1&#10;Le maximum est: 999999999&#10;Le minimum est: 0&#10;Nombre de décimales:  0" sqref="AQ25:BE2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Gains divers non soumis à TVA Col2&#10;Le maximum est: 999999999&#10;Le minimum est: 0&#10;Nombre de décimales:  0" sqref="BF25:BT2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Gains divers soumis à TVA Col1&#10;Le maximum est: 999999999&#10;Le minimum est: 0&#10;Nombre de décimales:  0" sqref="AQ26:BE2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Gains divers soumis à TVA Col2&#10;Le maximum est: 999999999&#10;Le minimum est: 0&#10;Nombre de décimales:  0" sqref="BF26:BT2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EXPL Gains divers soumis à TVA Col3&#10;Le maximum est: 999999999&#10;Le minimum est: 0&#10;Nombre de décimales:  0" sqref="BV26:CI2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PATR Apports personnels de l'exploitant Col1&#10;Le maximum est: 999999999&#10;Le minimum est: 0&#10;Nombre de décimales:  0" sqref="AQ30:BE3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PATR Cessions d'immobilisations Col1&#10;Le maximum est: 999999999&#10;Le minimum est: 0&#10;Nombre de décimales:  0" sqref="AQ31:BE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PATR Emprunts (montant du capital) Col1&#10;Le maximum est: 999999999&#10;Le minimum est: 0&#10;Nombre de décimales:  0" sqref="AQ32:BE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PATR TVA sur recettes Col1&#10;Le maximum est: 999999999&#10;Le minimum est: 0&#10;Nombre de décimales:  0" sqref="AQ34:BE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PATR TVA sur cessions d'immobilisations Col1&#10;Le maximum est: 999999999&#10;Le minimum est: 0&#10;Nombre de décimales:  0" sqref="AQ35:BE3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PATR Virements internes (dépôts) Col1&#10;Le maximum est: 999999999&#10;Le minimum est: 0&#10;Nombre de décimales:  0" sqref="AQ36:BE3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PATR Divers Col1&#10;Le maximum est: 999999999&#10;Le minimum est: 0&#10;Nombre de décimales:  0" sqref="AQ37:BE37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EC.PATR Total A'&#10;Le maximum est: 999999999&#10;Le minimum est: 0&#10;Nombre de décimales:  0" sqref="AQ39:BE39">
      <formula1>0</formula1>
      <formula2>999999999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R27"/>
  <sheetViews>
    <sheetView showGridLines="0" zoomScalePageLayoutView="0" workbookViewId="0" topLeftCell="P1">
      <selection activeCell="W13" sqref="W13"/>
    </sheetView>
  </sheetViews>
  <sheetFormatPr defaultColWidth="11.421875" defaultRowHeight="12.75"/>
  <cols>
    <col min="1" max="1" width="16.421875" style="0" customWidth="1"/>
    <col min="2" max="4" width="14.7109375" style="0" customWidth="1"/>
    <col min="5" max="5" width="4.00390625" style="0" customWidth="1"/>
    <col min="6" max="7" width="11.7109375" style="0" customWidth="1"/>
    <col min="8" max="8" width="3.7109375" style="1" customWidth="1"/>
    <col min="9" max="29" width="14.7109375" style="0" customWidth="1"/>
    <col min="30" max="30" width="15.00390625" style="0" customWidth="1"/>
    <col min="31" max="44" width="14.7109375" style="0" customWidth="1"/>
  </cols>
  <sheetData>
    <row r="1" spans="1:44" ht="27" customHeight="1">
      <c r="A1" s="7"/>
      <c r="B1" s="7"/>
      <c r="C1" s="144" t="s">
        <v>40</v>
      </c>
      <c r="D1" s="145"/>
      <c r="E1" s="145"/>
      <c r="F1" s="145"/>
      <c r="G1" s="145"/>
      <c r="H1" s="145"/>
      <c r="I1" s="145"/>
      <c r="J1" s="145"/>
      <c r="K1" s="146"/>
      <c r="L1" s="7"/>
      <c r="M1" s="9"/>
      <c r="N1" s="8"/>
      <c r="O1" s="8"/>
      <c r="P1" s="144" t="s">
        <v>39</v>
      </c>
      <c r="Q1" s="145"/>
      <c r="R1" s="145"/>
      <c r="S1" s="145"/>
      <c r="T1" s="145"/>
      <c r="U1" s="145"/>
      <c r="V1" s="8"/>
      <c r="W1" s="8"/>
      <c r="X1" s="8"/>
      <c r="Y1" s="8"/>
      <c r="Z1" s="144" t="s">
        <v>41</v>
      </c>
      <c r="AA1" s="208"/>
      <c r="AB1" s="208"/>
      <c r="AC1" s="208"/>
      <c r="AD1" s="208"/>
      <c r="AE1" s="105"/>
      <c r="AF1" s="8"/>
      <c r="AG1" s="8"/>
      <c r="AH1" s="8"/>
      <c r="AI1" s="8"/>
      <c r="AJ1" s="8"/>
      <c r="AK1" s="144" t="s">
        <v>42</v>
      </c>
      <c r="AL1" s="145"/>
      <c r="AM1" s="145"/>
      <c r="AN1" s="145"/>
      <c r="AO1" s="145"/>
      <c r="AP1" s="146"/>
      <c r="AQ1" s="8"/>
      <c r="AR1" s="8"/>
    </row>
    <row r="2" spans="3:35" ht="15.75">
      <c r="C2" s="6" t="s">
        <v>179</v>
      </c>
      <c r="D2" s="150"/>
      <c r="E2" s="203"/>
      <c r="F2" s="203"/>
      <c r="G2" s="203"/>
      <c r="H2" s="203"/>
      <c r="I2" s="203"/>
      <c r="J2" s="203"/>
      <c r="K2" s="203"/>
      <c r="W2" s="1"/>
      <c r="X2" s="1"/>
      <c r="AE2" s="1"/>
      <c r="AH2" s="1"/>
      <c r="AI2" s="1"/>
    </row>
    <row r="3" spans="3:35" ht="15.75">
      <c r="C3" s="6" t="s">
        <v>180</v>
      </c>
      <c r="D3" s="150"/>
      <c r="E3" s="203"/>
      <c r="F3" s="203"/>
      <c r="G3" s="203"/>
      <c r="H3" s="203"/>
      <c r="I3" s="203"/>
      <c r="J3" s="203"/>
      <c r="K3" s="203"/>
      <c r="W3" s="1"/>
      <c r="X3" s="1"/>
      <c r="AH3" s="1"/>
      <c r="AI3" s="1"/>
    </row>
    <row r="4" spans="3:35" ht="15.75">
      <c r="C4" s="6" t="s">
        <v>198</v>
      </c>
      <c r="D4" s="150"/>
      <c r="E4" s="203"/>
      <c r="H4"/>
      <c r="J4" s="1"/>
      <c r="W4" s="1"/>
      <c r="X4" s="1"/>
      <c r="AH4" s="1"/>
      <c r="AI4" s="1"/>
    </row>
    <row r="5" spans="3:10" ht="15.75">
      <c r="C5" s="6" t="s">
        <v>37</v>
      </c>
      <c r="D5" s="77"/>
      <c r="H5"/>
      <c r="J5" s="1"/>
    </row>
    <row r="6" spans="1:2" ht="10.5" customHeight="1">
      <c r="A6" s="6"/>
      <c r="B6" s="6"/>
    </row>
    <row r="7" spans="1:44" ht="15" customHeight="1">
      <c r="A7" s="138" t="s">
        <v>38</v>
      </c>
      <c r="B7" s="204" t="s">
        <v>126</v>
      </c>
      <c r="C7" s="204"/>
      <c r="D7" s="204"/>
      <c r="E7" s="95"/>
      <c r="F7" s="3"/>
      <c r="G7" s="3"/>
      <c r="H7"/>
      <c r="I7" s="143" t="s">
        <v>127</v>
      </c>
      <c r="J7" s="143" t="s">
        <v>128</v>
      </c>
      <c r="K7" s="204" t="s">
        <v>131</v>
      </c>
      <c r="L7" s="204"/>
      <c r="M7" s="143" t="s">
        <v>132</v>
      </c>
      <c r="N7" s="143" t="s">
        <v>133</v>
      </c>
      <c r="O7" s="204" t="s">
        <v>134</v>
      </c>
      <c r="P7" s="204"/>
      <c r="Q7" s="204" t="s">
        <v>139</v>
      </c>
      <c r="R7" s="204"/>
      <c r="S7" s="204"/>
      <c r="T7" s="204"/>
      <c r="U7" s="143" t="s">
        <v>140</v>
      </c>
      <c r="V7" s="205" t="s">
        <v>141</v>
      </c>
      <c r="W7" s="17" t="s">
        <v>46</v>
      </c>
      <c r="X7" s="206" t="s">
        <v>47</v>
      </c>
      <c r="Y7" s="206"/>
      <c r="Z7" s="206"/>
      <c r="AA7" s="206"/>
      <c r="AB7" s="207"/>
      <c r="AC7" s="204" t="s">
        <v>148</v>
      </c>
      <c r="AD7" s="204"/>
      <c r="AE7" s="200" t="s">
        <v>151</v>
      </c>
      <c r="AF7" s="201"/>
      <c r="AG7" s="202"/>
      <c r="AH7" s="17" t="s">
        <v>48</v>
      </c>
      <c r="AI7" s="206" t="s">
        <v>49</v>
      </c>
      <c r="AJ7" s="206"/>
      <c r="AK7" s="206"/>
      <c r="AL7" s="207"/>
      <c r="AM7" s="204" t="s">
        <v>160</v>
      </c>
      <c r="AN7" s="204"/>
      <c r="AO7" s="204" t="s">
        <v>43</v>
      </c>
      <c r="AP7" s="204"/>
      <c r="AQ7" s="204"/>
      <c r="AR7" s="204"/>
    </row>
    <row r="8" spans="1:44" ht="63.75" customHeight="1">
      <c r="A8" s="139"/>
      <c r="B8" s="13" t="s">
        <v>123</v>
      </c>
      <c r="C8" s="13" t="s">
        <v>124</v>
      </c>
      <c r="D8" s="13" t="s">
        <v>125</v>
      </c>
      <c r="E8" s="96"/>
      <c r="F8" s="4"/>
      <c r="G8" s="4"/>
      <c r="H8"/>
      <c r="I8" s="143"/>
      <c r="J8" s="143"/>
      <c r="K8" s="13" t="s">
        <v>129</v>
      </c>
      <c r="L8" s="13" t="s">
        <v>130</v>
      </c>
      <c r="M8" s="143"/>
      <c r="N8" s="143"/>
      <c r="O8" s="13" t="s">
        <v>135</v>
      </c>
      <c r="P8" s="13" t="s">
        <v>136</v>
      </c>
      <c r="Q8" s="13" t="s">
        <v>137</v>
      </c>
      <c r="R8" s="13" t="s">
        <v>33</v>
      </c>
      <c r="S8" s="13" t="s">
        <v>138</v>
      </c>
      <c r="T8" s="13" t="s">
        <v>102</v>
      </c>
      <c r="U8" s="143"/>
      <c r="V8" s="205"/>
      <c r="W8" s="13" t="s">
        <v>142</v>
      </c>
      <c r="X8" s="13" t="s">
        <v>143</v>
      </c>
      <c r="Y8" s="13" t="s">
        <v>144</v>
      </c>
      <c r="Z8" s="13" t="s">
        <v>145</v>
      </c>
      <c r="AA8" s="13" t="s">
        <v>146</v>
      </c>
      <c r="AB8" s="13" t="s">
        <v>147</v>
      </c>
      <c r="AC8" s="13" t="s">
        <v>149</v>
      </c>
      <c r="AD8" s="13" t="s">
        <v>150</v>
      </c>
      <c r="AE8" s="13" t="s">
        <v>152</v>
      </c>
      <c r="AF8" s="13" t="s">
        <v>200</v>
      </c>
      <c r="AG8" s="134" t="s">
        <v>202</v>
      </c>
      <c r="AH8" s="13" t="s">
        <v>153</v>
      </c>
      <c r="AI8" s="13" t="s">
        <v>154</v>
      </c>
      <c r="AJ8" s="13" t="s">
        <v>155</v>
      </c>
      <c r="AK8" s="13" t="s">
        <v>156</v>
      </c>
      <c r="AL8" s="13" t="s">
        <v>157</v>
      </c>
      <c r="AM8" s="13" t="s">
        <v>158</v>
      </c>
      <c r="AN8" s="13" t="s">
        <v>159</v>
      </c>
      <c r="AO8" s="13" t="s">
        <v>161</v>
      </c>
      <c r="AP8" s="13" t="s">
        <v>162</v>
      </c>
      <c r="AQ8" s="13" t="s">
        <v>163</v>
      </c>
      <c r="AR8" s="13" t="s">
        <v>164</v>
      </c>
    </row>
    <row r="9" spans="1:44" ht="22.5" customHeight="1">
      <c r="A9" s="15" t="s">
        <v>111</v>
      </c>
      <c r="B9" s="80"/>
      <c r="C9" s="80"/>
      <c r="D9" s="80"/>
      <c r="E9" s="97"/>
      <c r="F9" s="104">
        <f>SUM(B9:D9)</f>
        <v>0</v>
      </c>
      <c r="G9" s="104">
        <f>SUM(I9:AR9)</f>
        <v>0</v>
      </c>
      <c r="H9" s="94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</row>
    <row r="10" spans="1:44" ht="22.5" customHeight="1">
      <c r="A10" s="15" t="s">
        <v>112</v>
      </c>
      <c r="B10" s="80"/>
      <c r="C10" s="80"/>
      <c r="D10" s="80"/>
      <c r="E10" s="97"/>
      <c r="F10" s="104">
        <f aca="true" t="shared" si="0" ref="F10:F20">SUM(B10:D10)</f>
        <v>0</v>
      </c>
      <c r="G10" s="104">
        <f aca="true" t="shared" si="1" ref="G10:G20">SUM(I10:AR10)</f>
        <v>0</v>
      </c>
      <c r="H10" s="94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</row>
    <row r="11" spans="1:44" ht="22.5" customHeight="1">
      <c r="A11" s="15" t="s">
        <v>113</v>
      </c>
      <c r="B11" s="80"/>
      <c r="C11" s="80"/>
      <c r="D11" s="80"/>
      <c r="E11" s="97"/>
      <c r="F11" s="104">
        <f t="shared" si="0"/>
        <v>0</v>
      </c>
      <c r="G11" s="104">
        <f t="shared" si="1"/>
        <v>0</v>
      </c>
      <c r="H11" s="94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</row>
    <row r="12" spans="1:44" ht="22.5" customHeight="1">
      <c r="A12" s="15" t="s">
        <v>114</v>
      </c>
      <c r="B12" s="80"/>
      <c r="C12" s="80"/>
      <c r="D12" s="80"/>
      <c r="E12" s="97"/>
      <c r="F12" s="104">
        <f t="shared" si="0"/>
        <v>0</v>
      </c>
      <c r="G12" s="104">
        <f t="shared" si="1"/>
        <v>0</v>
      </c>
      <c r="H12" s="94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</row>
    <row r="13" spans="1:44" ht="22.5" customHeight="1">
      <c r="A13" s="15" t="s">
        <v>115</v>
      </c>
      <c r="B13" s="80"/>
      <c r="C13" s="80"/>
      <c r="D13" s="80"/>
      <c r="E13" s="97"/>
      <c r="F13" s="104">
        <f t="shared" si="0"/>
        <v>0</v>
      </c>
      <c r="G13" s="104">
        <f t="shared" si="1"/>
        <v>0</v>
      </c>
      <c r="H13" s="94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</row>
    <row r="14" spans="1:44" ht="22.5" customHeight="1">
      <c r="A14" s="15" t="s">
        <v>116</v>
      </c>
      <c r="B14" s="80"/>
      <c r="C14" s="80"/>
      <c r="D14" s="80"/>
      <c r="E14" s="97"/>
      <c r="F14" s="104">
        <f t="shared" si="0"/>
        <v>0</v>
      </c>
      <c r="G14" s="104">
        <f t="shared" si="1"/>
        <v>0</v>
      </c>
      <c r="H14" s="94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</row>
    <row r="15" spans="1:44" ht="22.5" customHeight="1">
      <c r="A15" s="15" t="s">
        <v>117</v>
      </c>
      <c r="B15" s="80"/>
      <c r="C15" s="80"/>
      <c r="D15" s="80"/>
      <c r="E15" s="97"/>
      <c r="F15" s="104">
        <f t="shared" si="0"/>
        <v>0</v>
      </c>
      <c r="G15" s="104">
        <f t="shared" si="1"/>
        <v>0</v>
      </c>
      <c r="H15" s="94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</row>
    <row r="16" spans="1:44" ht="22.5" customHeight="1">
      <c r="A16" s="15" t="s">
        <v>118</v>
      </c>
      <c r="B16" s="80"/>
      <c r="C16" s="80"/>
      <c r="D16" s="80"/>
      <c r="E16" s="97"/>
      <c r="F16" s="104">
        <f t="shared" si="0"/>
        <v>0</v>
      </c>
      <c r="G16" s="104">
        <f t="shared" si="1"/>
        <v>0</v>
      </c>
      <c r="H16" s="94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</row>
    <row r="17" spans="1:44" ht="22.5" customHeight="1">
      <c r="A17" s="15" t="s">
        <v>119</v>
      </c>
      <c r="B17" s="80"/>
      <c r="C17" s="80"/>
      <c r="D17" s="80"/>
      <c r="E17" s="97"/>
      <c r="F17" s="104">
        <f t="shared" si="0"/>
        <v>0</v>
      </c>
      <c r="G17" s="104">
        <f t="shared" si="1"/>
        <v>0</v>
      </c>
      <c r="H17" s="94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</row>
    <row r="18" spans="1:44" ht="22.5" customHeight="1">
      <c r="A18" s="15" t="s">
        <v>120</v>
      </c>
      <c r="B18" s="80"/>
      <c r="C18" s="80"/>
      <c r="D18" s="80"/>
      <c r="E18" s="97"/>
      <c r="F18" s="104">
        <f t="shared" si="0"/>
        <v>0</v>
      </c>
      <c r="G18" s="104">
        <f t="shared" si="1"/>
        <v>0</v>
      </c>
      <c r="H18" s="94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</row>
    <row r="19" spans="1:44" ht="22.5" customHeight="1">
      <c r="A19" s="15" t="s">
        <v>121</v>
      </c>
      <c r="B19" s="80"/>
      <c r="C19" s="80"/>
      <c r="D19" s="80"/>
      <c r="E19" s="97"/>
      <c r="F19" s="104">
        <f t="shared" si="0"/>
        <v>0</v>
      </c>
      <c r="G19" s="104">
        <f t="shared" si="1"/>
        <v>0</v>
      </c>
      <c r="H19" s="94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</row>
    <row r="20" spans="1:44" ht="22.5" customHeight="1">
      <c r="A20" s="15" t="s">
        <v>122</v>
      </c>
      <c r="B20" s="80"/>
      <c r="C20" s="80"/>
      <c r="D20" s="80"/>
      <c r="E20" s="97"/>
      <c r="F20" s="104">
        <f t="shared" si="0"/>
        <v>0</v>
      </c>
      <c r="G20" s="104">
        <f t="shared" si="1"/>
        <v>0</v>
      </c>
      <c r="H20" s="94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</row>
    <row r="21" spans="1:44" ht="22.5" customHeight="1">
      <c r="A21" s="16" t="s">
        <v>165</v>
      </c>
      <c r="B21" s="16">
        <f>SUM(B9:B20)</f>
        <v>0</v>
      </c>
      <c r="C21" s="16">
        <f>SUM(C9:C20)</f>
        <v>0</v>
      </c>
      <c r="D21" s="16">
        <f>SUM(D9:D20)</f>
        <v>0</v>
      </c>
      <c r="E21" s="98"/>
      <c r="F21" s="5"/>
      <c r="G21" s="5"/>
      <c r="H21"/>
      <c r="I21" s="16">
        <f>SUM(I9:I20)</f>
        <v>0</v>
      </c>
      <c r="J21" s="16">
        <f aca="true" t="shared" si="2" ref="J21:AR21">SUM(J9:J20)</f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  <c r="N21" s="16">
        <f t="shared" si="2"/>
        <v>0</v>
      </c>
      <c r="O21" s="16">
        <f t="shared" si="2"/>
        <v>0</v>
      </c>
      <c r="P21" s="16">
        <f t="shared" si="2"/>
        <v>0</v>
      </c>
      <c r="Q21" s="16">
        <f t="shared" si="2"/>
        <v>0</v>
      </c>
      <c r="R21" s="16">
        <f t="shared" si="2"/>
        <v>0</v>
      </c>
      <c r="S21" s="16">
        <f t="shared" si="2"/>
        <v>0</v>
      </c>
      <c r="T21" s="16">
        <f t="shared" si="2"/>
        <v>0</v>
      </c>
      <c r="U21" s="16">
        <f t="shared" si="2"/>
        <v>0</v>
      </c>
      <c r="V21" s="16">
        <f t="shared" si="2"/>
        <v>0</v>
      </c>
      <c r="W21" s="16">
        <f t="shared" si="2"/>
        <v>0</v>
      </c>
      <c r="X21" s="16">
        <f t="shared" si="2"/>
        <v>0</v>
      </c>
      <c r="Y21" s="16">
        <f t="shared" si="2"/>
        <v>0</v>
      </c>
      <c r="Z21" s="16">
        <f t="shared" si="2"/>
        <v>0</v>
      </c>
      <c r="AA21" s="16">
        <f t="shared" si="2"/>
        <v>0</v>
      </c>
      <c r="AB21" s="16">
        <f t="shared" si="2"/>
        <v>0</v>
      </c>
      <c r="AC21" s="16">
        <f t="shared" si="2"/>
        <v>0</v>
      </c>
      <c r="AD21" s="16">
        <f t="shared" si="2"/>
        <v>0</v>
      </c>
      <c r="AE21" s="16">
        <f t="shared" si="2"/>
        <v>0</v>
      </c>
      <c r="AF21" s="16">
        <f t="shared" si="2"/>
        <v>0</v>
      </c>
      <c r="AG21" s="16">
        <f t="shared" si="2"/>
        <v>0</v>
      </c>
      <c r="AH21" s="16">
        <f t="shared" si="2"/>
        <v>0</v>
      </c>
      <c r="AI21" s="16">
        <f t="shared" si="2"/>
        <v>0</v>
      </c>
      <c r="AJ21" s="16">
        <f t="shared" si="2"/>
        <v>0</v>
      </c>
      <c r="AK21" s="16">
        <f t="shared" si="2"/>
        <v>0</v>
      </c>
      <c r="AL21" s="16">
        <f t="shared" si="2"/>
        <v>0</v>
      </c>
      <c r="AM21" s="16">
        <f t="shared" si="2"/>
        <v>0</v>
      </c>
      <c r="AN21" s="16">
        <f t="shared" si="2"/>
        <v>0</v>
      </c>
      <c r="AO21" s="16">
        <f t="shared" si="2"/>
        <v>0</v>
      </c>
      <c r="AP21" s="16">
        <f t="shared" si="2"/>
        <v>0</v>
      </c>
      <c r="AQ21" s="16">
        <f t="shared" si="2"/>
        <v>0</v>
      </c>
      <c r="AR21" s="16">
        <f t="shared" si="2"/>
        <v>0</v>
      </c>
    </row>
    <row r="22" ht="11.25" customHeight="1">
      <c r="E22" s="99"/>
    </row>
    <row r="23" spans="1:11" ht="22.5" customHeight="1">
      <c r="A23" s="14" t="s">
        <v>166</v>
      </c>
      <c r="B23" s="147">
        <f>SUM(B21:D21)</f>
        <v>0</v>
      </c>
      <c r="C23" s="148"/>
      <c r="D23" s="149"/>
      <c r="E23" s="100"/>
      <c r="I23" s="14" t="s">
        <v>167</v>
      </c>
      <c r="J23" s="16">
        <f>SUM(I21:AR21)</f>
        <v>0</v>
      </c>
      <c r="K23" s="10" t="s">
        <v>44</v>
      </c>
    </row>
    <row r="24" ht="6" customHeight="1"/>
    <row r="25" spans="1:42" ht="22.5" customHeight="1">
      <c r="A25" t="s">
        <v>168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</row>
    <row r="26" ht="6" customHeight="1"/>
    <row r="27" spans="1:44" ht="22.5" customHeight="1">
      <c r="A27" s="2" t="s">
        <v>169</v>
      </c>
      <c r="B27" s="16">
        <f>B21</f>
        <v>0</v>
      </c>
      <c r="C27" s="16">
        <f>C21</f>
        <v>0</v>
      </c>
      <c r="D27" s="16">
        <f>D21</f>
        <v>0</v>
      </c>
      <c r="E27" s="101"/>
      <c r="F27" s="5"/>
      <c r="H27" s="93"/>
      <c r="I27" s="16">
        <f>I21</f>
        <v>0</v>
      </c>
      <c r="J27" s="16">
        <f>J21</f>
        <v>0</v>
      </c>
      <c r="K27" s="16">
        <f>K21</f>
        <v>0</v>
      </c>
      <c r="L27" s="16">
        <f>L21</f>
        <v>0</v>
      </c>
      <c r="M27" s="16">
        <f>M21</f>
        <v>0</v>
      </c>
      <c r="N27" s="16">
        <f aca="true" t="shared" si="3" ref="N27:AP27">N21+N25</f>
        <v>0</v>
      </c>
      <c r="O27" s="16">
        <f t="shared" si="3"/>
        <v>0</v>
      </c>
      <c r="P27" s="16">
        <f t="shared" si="3"/>
        <v>0</v>
      </c>
      <c r="Q27" s="16">
        <f t="shared" si="3"/>
        <v>0</v>
      </c>
      <c r="R27" s="16">
        <f t="shared" si="3"/>
        <v>0</v>
      </c>
      <c r="S27" s="16">
        <f t="shared" si="3"/>
        <v>0</v>
      </c>
      <c r="T27" s="16">
        <f t="shared" si="3"/>
        <v>0</v>
      </c>
      <c r="U27" s="16">
        <f t="shared" si="3"/>
        <v>0</v>
      </c>
      <c r="V27" s="16">
        <f t="shared" si="3"/>
        <v>0</v>
      </c>
      <c r="W27" s="16">
        <f t="shared" si="3"/>
        <v>0</v>
      </c>
      <c r="X27" s="16">
        <f t="shared" si="3"/>
        <v>0</v>
      </c>
      <c r="Y27" s="16">
        <f t="shared" si="3"/>
        <v>0</v>
      </c>
      <c r="Z27" s="16">
        <f t="shared" si="3"/>
        <v>0</v>
      </c>
      <c r="AA27" s="16">
        <f t="shared" si="3"/>
        <v>0</v>
      </c>
      <c r="AB27" s="16">
        <f t="shared" si="3"/>
        <v>0</v>
      </c>
      <c r="AC27" s="16">
        <f t="shared" si="3"/>
        <v>0</v>
      </c>
      <c r="AD27" s="16">
        <f>AD21+AD25</f>
        <v>0</v>
      </c>
      <c r="AE27" s="16">
        <f>AE21+AE25</f>
        <v>0</v>
      </c>
      <c r="AF27" s="16">
        <f>AF21+AF25</f>
        <v>0</v>
      </c>
      <c r="AG27" s="16">
        <f t="shared" si="3"/>
        <v>0</v>
      </c>
      <c r="AH27" s="16">
        <f t="shared" si="3"/>
        <v>0</v>
      </c>
      <c r="AI27" s="16">
        <f t="shared" si="3"/>
        <v>0</v>
      </c>
      <c r="AJ27" s="16">
        <f t="shared" si="3"/>
        <v>0</v>
      </c>
      <c r="AK27" s="16">
        <f t="shared" si="3"/>
        <v>0</v>
      </c>
      <c r="AL27" s="16">
        <f t="shared" si="3"/>
        <v>0</v>
      </c>
      <c r="AM27" s="16">
        <f t="shared" si="3"/>
        <v>0</v>
      </c>
      <c r="AN27" s="16">
        <f t="shared" si="3"/>
        <v>0</v>
      </c>
      <c r="AO27" s="16">
        <f t="shared" si="3"/>
        <v>0</v>
      </c>
      <c r="AP27" s="16">
        <f t="shared" si="3"/>
        <v>0</v>
      </c>
      <c r="AQ27" s="16">
        <f>AQ21</f>
        <v>0</v>
      </c>
      <c r="AR27" s="16">
        <f>AR21</f>
        <v>0</v>
      </c>
    </row>
  </sheetData>
  <sheetProtection password="C354" sheet="1" selectLockedCells="1"/>
  <mergeCells count="25">
    <mergeCell ref="A7:A8"/>
    <mergeCell ref="Z1:AD1"/>
    <mergeCell ref="K7:L7"/>
    <mergeCell ref="I7:I8"/>
    <mergeCell ref="J7:J8"/>
    <mergeCell ref="M7:M8"/>
    <mergeCell ref="B7:D7"/>
    <mergeCell ref="B23:D23"/>
    <mergeCell ref="AO7:AR7"/>
    <mergeCell ref="Q7:T7"/>
    <mergeCell ref="U7:U8"/>
    <mergeCell ref="AM7:AN7"/>
    <mergeCell ref="V7:V8"/>
    <mergeCell ref="X7:AB7"/>
    <mergeCell ref="AC7:AD7"/>
    <mergeCell ref="O7:P7"/>
    <mergeCell ref="AI7:AL7"/>
    <mergeCell ref="AK1:AP1"/>
    <mergeCell ref="C1:K1"/>
    <mergeCell ref="P1:U1"/>
    <mergeCell ref="N7:N8"/>
    <mergeCell ref="AE7:AG7"/>
    <mergeCell ref="D4:E4"/>
    <mergeCell ref="D3:K3"/>
    <mergeCell ref="D2:K2"/>
  </mergeCells>
  <printOptions horizontalCentered="1" verticalCentered="1"/>
  <pageMargins left="0" right="0" top="0" bottom="0" header="0" footer="0"/>
  <pageSetup horizontalDpi="600" verticalDpi="600" orientation="landscape" paperSize="9" scale="99" r:id="rId2"/>
  <colBreaks count="4" manualBreakCount="4">
    <brk id="10" max="65535" man="1"/>
    <brk id="20" max="26" man="1"/>
    <brk id="30" max="65535" man="1"/>
    <brk id="3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E2:DE70"/>
  <sheetViews>
    <sheetView showGridLines="0" tabSelected="1" zoomScalePageLayoutView="0" workbookViewId="0" topLeftCell="A22">
      <selection activeCell="BH33" sqref="BH33:BU33"/>
    </sheetView>
  </sheetViews>
  <sheetFormatPr defaultColWidth="11.421875" defaultRowHeight="12.75"/>
  <cols>
    <col min="1" max="4" width="0.9921875" style="18" customWidth="1"/>
    <col min="5" max="5" width="3.28125" style="18" customWidth="1"/>
    <col min="6" max="8" width="0.9921875" style="18" customWidth="1"/>
    <col min="9" max="9" width="0.9921875" style="49" customWidth="1"/>
    <col min="10" max="32" width="0.9921875" style="18" customWidth="1"/>
    <col min="33" max="33" width="3.7109375" style="18" customWidth="1"/>
    <col min="34" max="37" width="0.9921875" style="18" customWidth="1"/>
    <col min="38" max="87" width="1.7109375" style="18" customWidth="1"/>
    <col min="88" max="93" width="0.9921875" style="18" customWidth="1"/>
    <col min="94" max="94" width="1.57421875" style="18" customWidth="1"/>
    <col min="95" max="95" width="14.7109375" style="18" customWidth="1"/>
    <col min="96" max="16384" width="11.421875" style="18" customWidth="1"/>
  </cols>
  <sheetData>
    <row r="1" ht="7.5" customHeight="1"/>
    <row r="2" spans="5:43" ht="20.25">
      <c r="E2" s="223" t="s">
        <v>84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5"/>
    </row>
    <row r="3" spans="6:8" ht="9" customHeight="1">
      <c r="F3" s="20"/>
      <c r="H3" s="20"/>
    </row>
    <row r="4" spans="8:109" ht="19.5" customHeight="1">
      <c r="H4" s="226" t="s">
        <v>85</v>
      </c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8"/>
      <c r="AT4" s="229" t="s">
        <v>53</v>
      </c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1"/>
      <c r="BI4" s="75" t="s">
        <v>29</v>
      </c>
      <c r="BJ4" s="75"/>
      <c r="BK4" s="75"/>
      <c r="BL4" s="75"/>
      <c r="BM4" s="75"/>
      <c r="BN4" s="75"/>
      <c r="BO4" s="75"/>
      <c r="BP4" s="75"/>
      <c r="BQ4" s="75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8:109" ht="21.75" customHeight="1">
      <c r="H5" s="21"/>
      <c r="I5" s="22" t="s">
        <v>123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31"/>
      <c r="AT5" s="153">
        <f>DEPENSES!$B$21</f>
        <v>0</v>
      </c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5"/>
      <c r="BI5" s="75" t="s">
        <v>30</v>
      </c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8:109" ht="21.75" customHeight="1">
      <c r="H6" s="21"/>
      <c r="I6" s="22" t="s">
        <v>124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153">
        <f>DEPENSES!$C$21</f>
        <v>0</v>
      </c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5"/>
      <c r="BI6" s="75" t="s">
        <v>31</v>
      </c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</row>
    <row r="7" spans="8:109" ht="21.75" customHeight="1">
      <c r="H7" s="21"/>
      <c r="I7" s="22" t="s">
        <v>54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4">
        <f>DEPENSES!$D$21</f>
        <v>0</v>
      </c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6"/>
      <c r="BI7" s="75" t="s">
        <v>32</v>
      </c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</row>
    <row r="8" spans="9:61" ht="5.25" customHeight="1">
      <c r="I8" s="5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9"/>
      <c r="BI8" s="19"/>
    </row>
    <row r="9" spans="33:94" ht="21.75" customHeight="1">
      <c r="AG9" s="51" t="s">
        <v>86</v>
      </c>
      <c r="AP9" s="156" t="s">
        <v>87</v>
      </c>
      <c r="AQ9" s="156"/>
      <c r="AR9" s="156"/>
      <c r="AS9" s="52"/>
      <c r="AT9" s="153">
        <f>SUM(AT5:BG7)</f>
        <v>0</v>
      </c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5"/>
      <c r="BH9" s="53"/>
      <c r="BJ9" s="26"/>
      <c r="BK9" s="26"/>
      <c r="BL9" s="26"/>
      <c r="CP9" s="18">
        <f>IF(SUM(AT5:BG7)-AT9=0,"","Erreur total B, différence de : "&amp;SUM(AT5:BG7)-AT9)</f>
      </c>
    </row>
    <row r="10" spans="33:74" ht="5.25" customHeight="1">
      <c r="AG10" s="51"/>
      <c r="AS10" s="54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6"/>
      <c r="BI10" s="54"/>
      <c r="BJ10" s="57"/>
      <c r="BK10" s="57"/>
      <c r="BL10" s="57"/>
      <c r="BM10" s="54"/>
      <c r="BN10" s="54"/>
      <c r="BO10" s="54"/>
      <c r="BP10" s="54"/>
      <c r="BQ10" s="54"/>
      <c r="BR10" s="54"/>
      <c r="BS10" s="54"/>
      <c r="BT10" s="54"/>
      <c r="BU10" s="54"/>
      <c r="BV10" s="54"/>
    </row>
    <row r="11" spans="8:90" ht="27.75" customHeight="1">
      <c r="H11" s="226" t="s">
        <v>88</v>
      </c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8"/>
      <c r="AT11" s="239" t="s">
        <v>58</v>
      </c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1"/>
      <c r="BH11" s="242" t="s">
        <v>89</v>
      </c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4"/>
      <c r="BV11" s="245" t="s">
        <v>90</v>
      </c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1"/>
    </row>
    <row r="12" spans="5:94" ht="21.75" customHeight="1">
      <c r="E12" s="254" t="s">
        <v>91</v>
      </c>
      <c r="H12" s="21"/>
      <c r="I12" s="22" t="s">
        <v>92</v>
      </c>
      <c r="J12" s="44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31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1">
        <f>AT12+BH12</f>
        <v>0</v>
      </c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48" t="s">
        <v>93</v>
      </c>
      <c r="CK12" s="249"/>
      <c r="CL12" s="250"/>
      <c r="CM12" s="58"/>
      <c r="CP12" s="18">
        <f>IF(AT12+BH12-BV12=0,"","Erreur ligne AB, différence de : "&amp;AT12+BH12-BV12)</f>
      </c>
    </row>
    <row r="13" spans="5:94" ht="21.75" customHeight="1">
      <c r="E13" s="255"/>
      <c r="H13" s="21"/>
      <c r="I13" s="22" t="s">
        <v>132</v>
      </c>
      <c r="J13" s="44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31"/>
      <c r="AT13" s="233">
        <f>DEPENSES!$M$21</f>
        <v>0</v>
      </c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3">
        <f>AT13+BH13</f>
        <v>0</v>
      </c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48" t="s">
        <v>94</v>
      </c>
      <c r="CK13" s="249"/>
      <c r="CL13" s="250"/>
      <c r="CM13" s="58"/>
      <c r="CP13" s="18">
        <f>IF(AT13+BH13-BV13=0,"","Erreur ligne AC, différence de : "&amp;AT13+BH13-BV13)</f>
      </c>
    </row>
    <row r="14" spans="5:94" ht="21.75" customHeight="1">
      <c r="E14" s="255"/>
      <c r="H14" s="21"/>
      <c r="I14" s="22" t="s">
        <v>133</v>
      </c>
      <c r="J14" s="44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31"/>
      <c r="AT14" s="233">
        <f>DEPENSES!$N$21</f>
        <v>0</v>
      </c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3">
        <f>AT14+BH14</f>
        <v>0</v>
      </c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51" t="s">
        <v>95</v>
      </c>
      <c r="CK14" s="252" t="s">
        <v>95</v>
      </c>
      <c r="CL14" s="253"/>
      <c r="CM14" s="32"/>
      <c r="CP14" s="18">
        <f>IF(AT14+BH14-BV14=0,"","Erreur ligne BA, différence de : "&amp;AT14+BH14-BV14)</f>
      </c>
    </row>
    <row r="15" spans="5:94" ht="21.75" customHeight="1">
      <c r="E15" s="255"/>
      <c r="H15" s="21"/>
      <c r="I15" s="22" t="s">
        <v>135</v>
      </c>
      <c r="J15" s="44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31"/>
      <c r="AT15" s="233">
        <f>DEPENSES!$O$21</f>
        <v>0</v>
      </c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3">
        <f aca="true" t="shared" si="0" ref="BV15:BV28">AT15+BH15</f>
        <v>0</v>
      </c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176" t="s">
        <v>96</v>
      </c>
      <c r="CK15" s="246" t="s">
        <v>96</v>
      </c>
      <c r="CL15" s="247"/>
      <c r="CM15" s="32"/>
      <c r="CN15" s="19"/>
      <c r="CP15" s="18">
        <f>IF(AT15+BH15-BV15=0,"","Erreur ligne BB, différence de : "&amp;AT15+BH15-BV15)</f>
      </c>
    </row>
    <row r="16" spans="5:94" ht="21.75" customHeight="1">
      <c r="E16" s="255"/>
      <c r="H16" s="21"/>
      <c r="I16" s="22" t="s">
        <v>97</v>
      </c>
      <c r="J16" s="44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31"/>
      <c r="AT16" s="233">
        <f>DEPENSES!$P$21</f>
        <v>0</v>
      </c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3">
        <f t="shared" si="0"/>
        <v>0</v>
      </c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176" t="s">
        <v>98</v>
      </c>
      <c r="CK16" s="246" t="s">
        <v>98</v>
      </c>
      <c r="CL16" s="247"/>
      <c r="CM16" s="32"/>
      <c r="CN16" s="19"/>
      <c r="CP16" s="18">
        <f>IF(AT16+BH16-BV16=0,"","Erreur ligne BC, différence de : "&amp;AT16+BH16-BV16)</f>
      </c>
    </row>
    <row r="17" spans="5:94" ht="21.75" customHeight="1">
      <c r="E17" s="255"/>
      <c r="H17" s="21"/>
      <c r="I17" s="35" t="s">
        <v>99</v>
      </c>
      <c r="J17" s="44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31"/>
      <c r="AT17" s="234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6"/>
      <c r="BH17" s="256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8"/>
      <c r="BV17" s="233">
        <f t="shared" si="0"/>
        <v>0</v>
      </c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176" t="s">
        <v>100</v>
      </c>
      <c r="CK17" s="246"/>
      <c r="CL17" s="247"/>
      <c r="CM17" s="59"/>
      <c r="CN17" s="19"/>
      <c r="CP17" s="18">
        <f>IF(AT17+BK17-BV17=0,"","Erreur ligne BD, différence de : "&amp;AT17+BK17-BV17)</f>
      </c>
    </row>
    <row r="18" spans="5:94" ht="21.75" customHeight="1">
      <c r="E18" s="255"/>
      <c r="H18" s="21"/>
      <c r="I18" s="22" t="s">
        <v>34</v>
      </c>
      <c r="J18" s="4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153">
        <f>DEPENSES!$R$21</f>
        <v>0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5"/>
      <c r="BH18" s="164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6"/>
      <c r="BV18" s="233">
        <f t="shared" si="0"/>
        <v>0</v>
      </c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46" t="s">
        <v>35</v>
      </c>
      <c r="CK18" s="246"/>
      <c r="CL18" s="247"/>
      <c r="CM18" s="33"/>
      <c r="CP18" s="18">
        <f>IF(AT18+BH18-BV18=0,"","Erreur ligne BE, différence de : "&amp;AT18+BH18-BV18)</f>
      </c>
    </row>
    <row r="19" spans="5:94" ht="21.75" customHeight="1">
      <c r="E19" s="255"/>
      <c r="H19" s="21"/>
      <c r="I19" s="22" t="s">
        <v>138</v>
      </c>
      <c r="J19" s="44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153">
        <f>DEPENSES!$S$21</f>
        <v>0</v>
      </c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5"/>
      <c r="BH19" s="164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6"/>
      <c r="BV19" s="233">
        <f t="shared" si="0"/>
        <v>0</v>
      </c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176" t="s">
        <v>101</v>
      </c>
      <c r="CK19" s="246" t="s">
        <v>101</v>
      </c>
      <c r="CL19" s="247"/>
      <c r="CM19" s="33"/>
      <c r="CP19" s="18">
        <f>IF(AT19+BH19-BV19=0,"","Erreur ligne BS, différence de : "&amp;AT19+BH19-BV19)</f>
      </c>
    </row>
    <row r="20" spans="5:94" ht="21.75" customHeight="1">
      <c r="E20" s="255"/>
      <c r="H20" s="21"/>
      <c r="I20" s="22" t="s">
        <v>102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59">
        <f>DEPENSES!$T$21</f>
        <v>0</v>
      </c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93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5"/>
      <c r="BV20" s="233">
        <f t="shared" si="0"/>
        <v>0</v>
      </c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60" t="s">
        <v>103</v>
      </c>
      <c r="CK20" s="260" t="s">
        <v>103</v>
      </c>
      <c r="CL20" s="261"/>
      <c r="CM20" s="33"/>
      <c r="CP20" s="18">
        <f>IF(AT20+BH20-BV20=0,"","Erreur ligne BV, différence de : "&amp;AT20+BH20-BV20)</f>
      </c>
    </row>
    <row r="21" spans="5:94" ht="21.75" customHeight="1">
      <c r="E21" s="255"/>
      <c r="H21" s="21"/>
      <c r="I21" s="22" t="s">
        <v>104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31"/>
      <c r="AT21" s="233">
        <f>DEPENSES!$U$21</f>
        <v>0</v>
      </c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3">
        <f t="shared" si="0"/>
        <v>0</v>
      </c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46" t="s">
        <v>105</v>
      </c>
      <c r="CK21" s="246" t="s">
        <v>105</v>
      </c>
      <c r="CL21" s="247"/>
      <c r="CM21" s="33"/>
      <c r="CP21" s="18">
        <f>IF(AT21+BH21-BV21=0,"","Erreur ligne BF, différence de : "&amp;AT21+BH21-BV21)</f>
      </c>
    </row>
    <row r="22" spans="5:94" ht="21.75" customHeight="1">
      <c r="E22" s="255"/>
      <c r="H22" s="21"/>
      <c r="I22" s="22" t="s">
        <v>106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31"/>
      <c r="AT22" s="233">
        <f>DEPENSES!$V$21</f>
        <v>0</v>
      </c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3">
        <f t="shared" si="0"/>
        <v>0</v>
      </c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46" t="s">
        <v>107</v>
      </c>
      <c r="CK22" s="246" t="s">
        <v>107</v>
      </c>
      <c r="CL22" s="247"/>
      <c r="CM22" s="33"/>
      <c r="CP22" s="18">
        <f>IF(AT22+BH22-BV22=0,"","Erreur ligne BG, différence de : "&amp;AT22+BH22-BV22)</f>
      </c>
    </row>
    <row r="23" spans="5:94" ht="21.75" customHeight="1">
      <c r="E23" s="255"/>
      <c r="H23" s="21"/>
      <c r="I23" s="22" t="s">
        <v>108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31"/>
      <c r="AT23" s="221">
        <f>DEPENSES!$W$21</f>
        <v>0</v>
      </c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33">
        <f t="shared" si="0"/>
        <v>0</v>
      </c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K23" s="20"/>
      <c r="CP23" s="18">
        <f>IF(AT23+BH23-BV23=0,"","Erreur ligne BH1, différence de : "&amp;AT23+BH23-BV23)</f>
      </c>
    </row>
    <row r="24" spans="5:94" ht="21.75" customHeight="1">
      <c r="E24" s="255"/>
      <c r="H24" s="21"/>
      <c r="I24" s="22" t="s">
        <v>143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31"/>
      <c r="AT24" s="233">
        <f>DEPENSES!$X$21</f>
        <v>0</v>
      </c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3">
        <f t="shared" si="0"/>
        <v>0</v>
      </c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K24" s="20"/>
      <c r="CP24" s="18">
        <f>IF(AT24+BH24-BV24=0,"","Erreur ligne BH2, différence de : "&amp;AT24+BH24-BV24)</f>
      </c>
    </row>
    <row r="25" spans="5:94" ht="21.75" customHeight="1">
      <c r="E25" s="255"/>
      <c r="H25" s="21"/>
      <c r="I25" s="22" t="s">
        <v>144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31"/>
      <c r="AT25" s="233">
        <f>DEPENSES!$Y$21</f>
        <v>0</v>
      </c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3">
        <f t="shared" si="0"/>
        <v>0</v>
      </c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32"/>
      <c r="CK25" s="32"/>
      <c r="CL25" s="176" t="s">
        <v>109</v>
      </c>
      <c r="CM25" s="262"/>
      <c r="CN25" s="263"/>
      <c r="CP25" s="18">
        <f>IF(AT25+BH25-BV25=0,"","Erreur ligne BH3, différence de : "&amp;AT25+BH25-BV25)</f>
      </c>
    </row>
    <row r="26" spans="5:94" ht="21.75" customHeight="1">
      <c r="E26" s="255"/>
      <c r="H26" s="21"/>
      <c r="I26" s="22" t="s">
        <v>110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31"/>
      <c r="AT26" s="233">
        <f>DEPENSES!$Z$21</f>
        <v>0</v>
      </c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3">
        <f t="shared" si="0"/>
        <v>0</v>
      </c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P26" s="18">
        <f>IF(AT26+BH26-BV26=0,"","Erreur ligne BH4, différence de : "&amp;AT26+BH26-BV26)</f>
      </c>
    </row>
    <row r="27" spans="5:94" ht="21.75" customHeight="1">
      <c r="E27" s="255"/>
      <c r="H27" s="21"/>
      <c r="I27" s="22" t="s">
        <v>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31"/>
      <c r="AT27" s="233">
        <f>DEPENSES!$AA$21</f>
        <v>0</v>
      </c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3">
        <f t="shared" si="0"/>
        <v>0</v>
      </c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P27" s="18">
        <f>IF(AT27+BH27-BV27=0,"","Erreur ligne BH5, différence de : "&amp;AT27+BH27-BV27)</f>
      </c>
    </row>
    <row r="28" spans="5:94" ht="21.75" customHeight="1">
      <c r="E28" s="255"/>
      <c r="H28" s="21"/>
      <c r="I28" s="22" t="s">
        <v>1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31"/>
      <c r="AT28" s="233">
        <f>DEPENSES!$AB$21</f>
        <v>0</v>
      </c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3">
        <f t="shared" si="0"/>
        <v>0</v>
      </c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P28" s="18">
        <f>IF(AT28+BH28-BV28=0,"","Erreur ligne BH6, différence de : "&amp;AT28+BH28-BV28)</f>
      </c>
    </row>
    <row r="29" spans="5:90" ht="21.75" customHeight="1">
      <c r="E29" s="255"/>
      <c r="H29" s="21"/>
      <c r="I29" s="22" t="s">
        <v>2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64">
        <f>DEPENSES!$AC$21</f>
        <v>0</v>
      </c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6"/>
      <c r="BH29" s="267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9"/>
      <c r="BV29" s="81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1"/>
      <c r="CJ29" s="32"/>
      <c r="CK29" s="33"/>
      <c r="CL29" s="33"/>
    </row>
    <row r="30" spans="5:94" ht="21.75" customHeight="1">
      <c r="E30" s="255"/>
      <c r="H30" s="21"/>
      <c r="I30" s="22" t="s">
        <v>3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31"/>
      <c r="AT30" s="272">
        <f>DEPENSES!$AD$21</f>
        <v>0</v>
      </c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1"/>
      <c r="BH30" s="185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7"/>
      <c r="BV30" s="82"/>
      <c r="BW30" s="180">
        <f>AT30+BH30+AT29+BH29</f>
        <v>0</v>
      </c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1"/>
      <c r="CJ30" s="246" t="s">
        <v>4</v>
      </c>
      <c r="CK30" s="246"/>
      <c r="CL30" s="247"/>
      <c r="CP30" s="18">
        <f>IF(AT29+BH29+AT30+BH30-BW30=0,"","Erreur ligne BJ, différence de : "&amp;AT29+BH29+AT30+BH30-BW30)</f>
      </c>
    </row>
    <row r="31" spans="5:89" ht="21.75" customHeight="1">
      <c r="E31" s="255"/>
      <c r="H31" s="21"/>
      <c r="I31" s="22" t="s">
        <v>5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31"/>
      <c r="AT31" s="153">
        <f>DEPENSES!$AE$21</f>
        <v>0</v>
      </c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5"/>
      <c r="BH31" s="164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6"/>
      <c r="BV31" s="209">
        <f>AT31+BH31+AT32-BH32+AT33-BH33</f>
        <v>0</v>
      </c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1"/>
      <c r="CK31" s="20"/>
    </row>
    <row r="32" spans="5:94" ht="21.75" customHeight="1">
      <c r="E32" s="255"/>
      <c r="H32" s="21"/>
      <c r="I32" s="22" t="s">
        <v>201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31"/>
      <c r="AT32" s="221">
        <f>DEPENSES!$AF$21</f>
        <v>0</v>
      </c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12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4"/>
      <c r="CJ32" s="19"/>
      <c r="CK32" s="176" t="s">
        <v>6</v>
      </c>
      <c r="CL32" s="246"/>
      <c r="CM32" s="247"/>
      <c r="CP32" s="18">
        <f>IF(AT31+BH31+AT32+BH32-BV32=0,"","Erreur ligne BK, différence de : "&amp;AT31+BH31+AT32+BH32-BV32)</f>
      </c>
    </row>
    <row r="33" spans="5:91" ht="30" customHeight="1">
      <c r="E33" s="255"/>
      <c r="H33" s="21"/>
      <c r="I33" s="218" t="s">
        <v>203</v>
      </c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20"/>
      <c r="AT33" s="221">
        <f>DEPENSES!$AG$21</f>
        <v>0</v>
      </c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15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7"/>
      <c r="CJ33" s="19"/>
      <c r="CK33" s="133"/>
      <c r="CL33" s="133"/>
      <c r="CM33" s="133"/>
    </row>
    <row r="34" spans="5:94" ht="21.75" customHeight="1">
      <c r="E34" s="255"/>
      <c r="H34" s="21"/>
      <c r="I34" s="22" t="s">
        <v>7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31"/>
      <c r="AT34" s="233">
        <f>DEPENSES!$AH$21</f>
        <v>0</v>
      </c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3">
        <f>AT34+BH34</f>
        <v>0</v>
      </c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K34" s="20"/>
      <c r="CP34" s="18">
        <f>IF(AT34+BH34-BV34=0,"","Erreur ligne BM0, différence de : "&amp;AT34+BH34-BV34)</f>
      </c>
    </row>
    <row r="35" spans="5:89" ht="21.75" customHeight="1">
      <c r="E35" s="255"/>
      <c r="H35" s="21"/>
      <c r="I35" s="22" t="s">
        <v>8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31"/>
      <c r="AT35" s="221">
        <f>DEPENSES!$AI$21</f>
        <v>0</v>
      </c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33">
        <f aca="true" t="shared" si="1" ref="BV35:BV40">AT35+BH35</f>
        <v>0</v>
      </c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K35" s="20"/>
    </row>
    <row r="36" spans="5:94" ht="21.75" customHeight="1">
      <c r="E36" s="255"/>
      <c r="H36" s="21"/>
      <c r="I36" s="22" t="s">
        <v>155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31"/>
      <c r="AT36" s="233">
        <f>DEPENSES!$AJ$21</f>
        <v>0</v>
      </c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3">
        <f t="shared" si="1"/>
        <v>0</v>
      </c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K36" s="20"/>
      <c r="CL36" s="176" t="s">
        <v>9</v>
      </c>
      <c r="CM36" s="246"/>
      <c r="CN36" s="247"/>
      <c r="CP36" s="18">
        <f>IF(AT36+BH36-BV36=0,"","Erreur ligne BM2, différence de : "&amp;AT36+BH36-BV36)</f>
      </c>
    </row>
    <row r="37" spans="5:94" ht="21.75" customHeight="1">
      <c r="E37" s="255"/>
      <c r="H37" s="21"/>
      <c r="I37" s="22" t="s">
        <v>156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31"/>
      <c r="AT37" s="233">
        <f>DEPENSES!$AK$21</f>
        <v>0</v>
      </c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3">
        <f t="shared" si="1"/>
        <v>0</v>
      </c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K37" s="20"/>
      <c r="CP37" s="18">
        <f>IF(AT37+BH37-BV37=0,"","Erreur ligne BM3, différence de : "&amp;AT37+BH37-BV37)</f>
      </c>
    </row>
    <row r="38" spans="5:94" ht="21.75" customHeight="1">
      <c r="E38" s="255"/>
      <c r="H38" s="21"/>
      <c r="I38" s="22" t="s">
        <v>157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31"/>
      <c r="AT38" s="233">
        <f>DEPENSES!$AL$21</f>
        <v>0</v>
      </c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3">
        <f t="shared" si="1"/>
        <v>0</v>
      </c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K38" s="20"/>
      <c r="CP38" s="18">
        <f>IF(AT38+BH38-BV38=0,"","Erreur ligne BM4, différence de : "&amp;AT38+BH38-BV38)</f>
      </c>
    </row>
    <row r="39" spans="5:94" ht="21.75" customHeight="1">
      <c r="E39" s="255"/>
      <c r="H39" s="21"/>
      <c r="I39" s="22" t="s">
        <v>10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31"/>
      <c r="AT39" s="233">
        <f>DEPENSES!$AM$21</f>
        <v>0</v>
      </c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3">
        <f t="shared" si="1"/>
        <v>0</v>
      </c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46" t="s">
        <v>11</v>
      </c>
      <c r="CK39" s="177" t="s">
        <v>11</v>
      </c>
      <c r="CL39" s="178"/>
      <c r="CP39" s="18">
        <f>IF(AT39+BH39-BV39=0,"","Erreur ligne BN, différence de : "&amp;AT39+BH39-BV39)</f>
      </c>
    </row>
    <row r="40" spans="5:94" ht="21.75" customHeight="1">
      <c r="E40" s="255"/>
      <c r="H40" s="21"/>
      <c r="I40" s="22" t="s">
        <v>12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31"/>
      <c r="AT40" s="221">
        <f>DEPENSES!$AN$21</f>
        <v>0</v>
      </c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33">
        <f t="shared" si="1"/>
        <v>0</v>
      </c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46" t="s">
        <v>13</v>
      </c>
      <c r="CK40" s="177" t="s">
        <v>13</v>
      </c>
      <c r="CL40" s="178"/>
      <c r="CP40" s="18">
        <f>IF(AT40+BH40-BV40=0,"","Erreur ligne BP, différence de : "&amp;AT40+BH40-BV40)</f>
      </c>
    </row>
    <row r="41" spans="5:94" ht="21.75" customHeight="1">
      <c r="E41" s="255"/>
      <c r="H41" s="21"/>
      <c r="I41" s="22" t="s">
        <v>14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31"/>
      <c r="AT41" s="193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5"/>
      <c r="BH41" s="193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5"/>
      <c r="BV41" s="153">
        <f>AT41+BH41</f>
        <v>0</v>
      </c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5"/>
      <c r="CJ41" s="249" t="s">
        <v>15</v>
      </c>
      <c r="CK41" s="275" t="s">
        <v>13</v>
      </c>
      <c r="CL41" s="276"/>
      <c r="CM41" s="58"/>
      <c r="CP41" s="18">
        <f>IF(AT41+BH41-BV41=0,"","Erreur ligne CL, différence de : "&amp;AT41+BH41-BV41)</f>
      </c>
    </row>
    <row r="42" ht="5.25" customHeight="1">
      <c r="CK42" s="20"/>
    </row>
    <row r="43" spans="46:94" ht="21.75" customHeight="1">
      <c r="AT43" s="273" t="s">
        <v>72</v>
      </c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I43" s="153">
        <f>SUM(BH14:BU40)</f>
        <v>0</v>
      </c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5"/>
      <c r="BV43" s="153">
        <f>SUM(BV14:CI40)</f>
        <v>0</v>
      </c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5"/>
      <c r="CJ43" s="246" t="s">
        <v>16</v>
      </c>
      <c r="CK43" s="246"/>
      <c r="CL43" s="247"/>
      <c r="CM43" s="58"/>
      <c r="CP43" s="18">
        <f>IF(SUM(BV14:CI40)-BV43=0,"","Erreur total BR, écart de : "&amp;SUM(BV14:CI40)-BV43)</f>
      </c>
    </row>
    <row r="44" spans="74:91" ht="5.25" customHeight="1"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32"/>
      <c r="CK44" s="32"/>
      <c r="CL44" s="32"/>
      <c r="CM44" s="33"/>
    </row>
    <row r="45" spans="5:75" ht="21.75" customHeight="1">
      <c r="E45" s="254" t="s">
        <v>17</v>
      </c>
      <c r="H45" s="21"/>
      <c r="I45" s="35" t="s">
        <v>18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153">
        <f>DEPENSES!$I$21</f>
        <v>0</v>
      </c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5"/>
      <c r="BT45" s="12"/>
      <c r="BV45" s="60"/>
      <c r="BW45" s="60"/>
    </row>
    <row r="46" spans="5:92" ht="21.75" customHeight="1">
      <c r="E46" s="255"/>
      <c r="H46" s="21"/>
      <c r="I46" s="22" t="s">
        <v>19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153">
        <f>DEPENSES!$AO$21</f>
        <v>0</v>
      </c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5"/>
      <c r="BN46" s="61"/>
      <c r="BO46" s="61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3"/>
    </row>
    <row r="47" spans="5:92" ht="21.75" customHeight="1">
      <c r="E47" s="255"/>
      <c r="H47" s="21"/>
      <c r="I47" s="22" t="s">
        <v>20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153">
        <f>DEPENSES!$AP$21</f>
        <v>0</v>
      </c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5"/>
      <c r="BN47" s="61"/>
      <c r="BP47" s="63"/>
      <c r="BQ47" s="63"/>
      <c r="BR47" s="63"/>
      <c r="BS47" s="63"/>
      <c r="BT47" s="63"/>
      <c r="BU47" s="63"/>
      <c r="BV47" s="60"/>
      <c r="BW47" s="60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</row>
    <row r="48" spans="5:75" ht="13.5" customHeight="1">
      <c r="E48" s="255"/>
      <c r="H48" s="36"/>
      <c r="I48" s="37" t="s">
        <v>21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9"/>
      <c r="AT48" s="280">
        <f>DEPENSES!$L$21</f>
        <v>0</v>
      </c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2"/>
      <c r="BP48" s="63"/>
      <c r="BQ48" s="63"/>
      <c r="BR48" s="63"/>
      <c r="BS48" s="63"/>
      <c r="BT48" s="63"/>
      <c r="BU48" s="63"/>
      <c r="BV48" s="64"/>
      <c r="BW48" s="60"/>
    </row>
    <row r="49" spans="5:92" ht="12" customHeight="1">
      <c r="E49" s="255"/>
      <c r="H49" s="34"/>
      <c r="I49" s="65"/>
      <c r="J49" s="41" t="s">
        <v>22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283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5"/>
      <c r="BP49" s="63"/>
      <c r="BQ49" s="63"/>
      <c r="BR49" s="63"/>
      <c r="BS49" s="63"/>
      <c r="BT49" s="63"/>
      <c r="BU49" s="63"/>
      <c r="BV49" s="64"/>
      <c r="BW49" s="64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</row>
    <row r="50" spans="5:92" ht="21.75" customHeight="1">
      <c r="E50" s="255"/>
      <c r="H50" s="21"/>
      <c r="I50" s="35"/>
      <c r="J50" s="44" t="s">
        <v>23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153">
        <f>DEPENSES!$K$21</f>
        <v>0</v>
      </c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5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</row>
    <row r="51" spans="5:92" ht="21.75" customHeight="1">
      <c r="E51" s="255"/>
      <c r="H51" s="21"/>
      <c r="I51" s="35"/>
      <c r="J51" s="44" t="s">
        <v>24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153">
        <f>DEPENSES!$Q$21</f>
        <v>0</v>
      </c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5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</row>
    <row r="52" spans="5:91" ht="21.75" customHeight="1">
      <c r="E52" s="255"/>
      <c r="H52" s="21"/>
      <c r="I52" s="47" t="s">
        <v>25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153">
        <f>DEPENSES!$J$21</f>
        <v>0</v>
      </c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5"/>
      <c r="BM52" s="278">
        <f>IF(AT9&lt;&gt;AT56,"B &lt;&gt; B' l'écart est de : "&amp;AT9-AT56,"")</f>
      </c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66"/>
      <c r="CL52" s="66"/>
      <c r="CM52" s="66"/>
    </row>
    <row r="53" spans="5:91" ht="21.75" customHeight="1">
      <c r="E53" s="255"/>
      <c r="H53" s="21"/>
      <c r="I53" s="22" t="s">
        <v>26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153">
        <f>DEPENSES!$AR$21</f>
        <v>0</v>
      </c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5"/>
      <c r="BM53" s="66"/>
      <c r="BN53" s="277" t="str">
        <f>IF(AT9&lt;&gt;AT56,"ATTENTION LE TOTAL B DOIT ETRE EGAL AU TOTAL B'"," ")</f>
        <v> </v>
      </c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66"/>
      <c r="CK53" s="66"/>
      <c r="CL53" s="66"/>
      <c r="CM53" s="66"/>
    </row>
    <row r="54" spans="5:87" ht="21.75" customHeight="1">
      <c r="E54" s="255"/>
      <c r="H54" s="67"/>
      <c r="I54" s="68" t="s">
        <v>81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164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6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  <c r="CE54" s="277"/>
      <c r="CF54" s="277"/>
      <c r="CG54" s="277"/>
      <c r="CH54" s="277"/>
      <c r="CI54" s="277"/>
    </row>
    <row r="55" spans="9:60" ht="5.25" customHeight="1">
      <c r="I55" s="50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24"/>
      <c r="AT55" s="85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19"/>
    </row>
    <row r="56" spans="33:94" ht="21.75" customHeight="1">
      <c r="AG56" s="51" t="s">
        <v>55</v>
      </c>
      <c r="AP56" s="156" t="s">
        <v>27</v>
      </c>
      <c r="AQ56" s="156"/>
      <c r="AR56" s="156"/>
      <c r="AS56" s="19"/>
      <c r="AT56" s="153">
        <f>SUM(AT12:BG40)+AT45+AT46+AT47+AT48+AT50+AT51+AT52+AT53+AT54</f>
        <v>0</v>
      </c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5"/>
      <c r="BH56" s="19"/>
      <c r="BJ56" s="26"/>
      <c r="BK56" s="26"/>
      <c r="BL56" s="26"/>
      <c r="BN56" s="70"/>
      <c r="CP56" s="79" t="e">
        <f>IF(AT43+SUM(AT45:BG54)-AT56=0,"","Erreur total B', la différence est de : "&amp;(AT43+SUM(AT45:BG54))-AT56)</f>
        <v>#VALUE!</v>
      </c>
    </row>
    <row r="58" spans="46:59" ht="12.75">
      <c r="AT58" s="71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ht="12.75">
      <c r="E59" s="279"/>
    </row>
    <row r="60" ht="12.75">
      <c r="E60" s="279"/>
    </row>
    <row r="61" ht="12.75">
      <c r="E61" s="279"/>
    </row>
    <row r="62" ht="12.75">
      <c r="E62" s="279"/>
    </row>
    <row r="63" ht="12.75">
      <c r="E63" s="279"/>
    </row>
    <row r="64" ht="12.75">
      <c r="E64" s="279"/>
    </row>
    <row r="65" ht="12.75">
      <c r="E65" s="279"/>
    </row>
    <row r="66" ht="12.75">
      <c r="E66" s="279"/>
    </row>
    <row r="67" ht="12.75">
      <c r="E67" s="279"/>
    </row>
    <row r="68" ht="12.75">
      <c r="E68" s="279"/>
    </row>
    <row r="69" ht="12.75">
      <c r="E69" s="279"/>
    </row>
    <row r="70" ht="12.75">
      <c r="E70" s="279"/>
    </row>
  </sheetData>
  <sheetProtection password="C354" sheet="1" selectLockedCells="1"/>
  <mergeCells count="143">
    <mergeCell ref="AT51:BG51"/>
    <mergeCell ref="BR4:CP4"/>
    <mergeCell ref="BU5:CP5"/>
    <mergeCell ref="BV6:CP6"/>
    <mergeCell ref="BV7:CP7"/>
    <mergeCell ref="BI43:BT43"/>
    <mergeCell ref="BV43:CI43"/>
    <mergeCell ref="CJ43:CL43"/>
    <mergeCell ref="CJ39:CL39"/>
    <mergeCell ref="CK32:CM32"/>
    <mergeCell ref="BM52:CJ52"/>
    <mergeCell ref="AP56:AR56"/>
    <mergeCell ref="AT56:BG56"/>
    <mergeCell ref="E59:E70"/>
    <mergeCell ref="E45:E54"/>
    <mergeCell ref="AT45:BG45"/>
    <mergeCell ref="AT46:BG46"/>
    <mergeCell ref="AT47:BG47"/>
    <mergeCell ref="AT48:BG49"/>
    <mergeCell ref="AT50:BG50"/>
    <mergeCell ref="CJ40:CL40"/>
    <mergeCell ref="AT41:BG41"/>
    <mergeCell ref="BH41:BU41"/>
    <mergeCell ref="AT52:BG52"/>
    <mergeCell ref="AT53:BG53"/>
    <mergeCell ref="AT54:BG54"/>
    <mergeCell ref="AT43:BG43"/>
    <mergeCell ref="BV41:CI41"/>
    <mergeCell ref="CJ41:CL41"/>
    <mergeCell ref="BN53:CI54"/>
    <mergeCell ref="AT39:BG39"/>
    <mergeCell ref="BH39:BU39"/>
    <mergeCell ref="BV39:CI39"/>
    <mergeCell ref="AT40:BG40"/>
    <mergeCell ref="BH40:BU40"/>
    <mergeCell ref="BV40:CI40"/>
    <mergeCell ref="BV35:CI35"/>
    <mergeCell ref="AT36:BG36"/>
    <mergeCell ref="BH36:BU36"/>
    <mergeCell ref="BV36:CI36"/>
    <mergeCell ref="AT38:BG38"/>
    <mergeCell ref="BH38:BU38"/>
    <mergeCell ref="BV38:CI38"/>
    <mergeCell ref="CL36:CN36"/>
    <mergeCell ref="AT37:BG37"/>
    <mergeCell ref="BH37:BU37"/>
    <mergeCell ref="BV37:CI37"/>
    <mergeCell ref="AT31:BG31"/>
    <mergeCell ref="BH31:BU31"/>
    <mergeCell ref="AT32:BG32"/>
    <mergeCell ref="BH32:BU32"/>
    <mergeCell ref="AT35:BG35"/>
    <mergeCell ref="BH35:BU35"/>
    <mergeCell ref="AT34:BG34"/>
    <mergeCell ref="BH34:BU34"/>
    <mergeCell ref="BV34:CI34"/>
    <mergeCell ref="AT28:BG28"/>
    <mergeCell ref="BH28:BU28"/>
    <mergeCell ref="BV28:CI28"/>
    <mergeCell ref="AT29:BG29"/>
    <mergeCell ref="BH29:BU29"/>
    <mergeCell ref="BW29:CI29"/>
    <mergeCell ref="AT30:BG30"/>
    <mergeCell ref="BH30:BU30"/>
    <mergeCell ref="BW30:CI30"/>
    <mergeCell ref="CJ30:CL30"/>
    <mergeCell ref="AT26:BG26"/>
    <mergeCell ref="BH26:BU26"/>
    <mergeCell ref="BV26:CI26"/>
    <mergeCell ref="AT27:BG27"/>
    <mergeCell ref="BH27:BU27"/>
    <mergeCell ref="BV27:CI27"/>
    <mergeCell ref="AT23:BG23"/>
    <mergeCell ref="BH23:BU23"/>
    <mergeCell ref="BV23:CI23"/>
    <mergeCell ref="AT24:BG24"/>
    <mergeCell ref="BH24:BU24"/>
    <mergeCell ref="BV24:CI24"/>
    <mergeCell ref="AT25:BG25"/>
    <mergeCell ref="BH25:BU25"/>
    <mergeCell ref="BV25:CI25"/>
    <mergeCell ref="CL25:CN25"/>
    <mergeCell ref="AT21:BG21"/>
    <mergeCell ref="BH21:BU21"/>
    <mergeCell ref="BV21:CI21"/>
    <mergeCell ref="CJ21:CL21"/>
    <mergeCell ref="AT22:BG22"/>
    <mergeCell ref="BH22:BU22"/>
    <mergeCell ref="BV22:CI22"/>
    <mergeCell ref="CJ22:CL22"/>
    <mergeCell ref="AT19:BG19"/>
    <mergeCell ref="BH19:BU19"/>
    <mergeCell ref="BV19:CI19"/>
    <mergeCell ref="CJ19:CL19"/>
    <mergeCell ref="AT20:BG20"/>
    <mergeCell ref="BH20:BU20"/>
    <mergeCell ref="BV20:CI20"/>
    <mergeCell ref="CJ20:CL20"/>
    <mergeCell ref="CJ16:CL16"/>
    <mergeCell ref="AT17:BG17"/>
    <mergeCell ref="BH17:BU17"/>
    <mergeCell ref="BV17:CI17"/>
    <mergeCell ref="CJ17:CL17"/>
    <mergeCell ref="BH18:BU18"/>
    <mergeCell ref="BV18:CI18"/>
    <mergeCell ref="CJ18:CL18"/>
    <mergeCell ref="AT16:BG16"/>
    <mergeCell ref="E12:E41"/>
    <mergeCell ref="AT12:BG12"/>
    <mergeCell ref="BH12:BU12"/>
    <mergeCell ref="BV12:CI12"/>
    <mergeCell ref="AT14:BG14"/>
    <mergeCell ref="BH14:BU14"/>
    <mergeCell ref="AT13:BG13"/>
    <mergeCell ref="BH13:BU13"/>
    <mergeCell ref="BV13:CI13"/>
    <mergeCell ref="AT18:BG18"/>
    <mergeCell ref="BH11:BU11"/>
    <mergeCell ref="BV11:CL11"/>
    <mergeCell ref="AT15:BG15"/>
    <mergeCell ref="BH15:BU15"/>
    <mergeCell ref="BV15:CI15"/>
    <mergeCell ref="CJ15:CL15"/>
    <mergeCell ref="CJ12:CL12"/>
    <mergeCell ref="CJ13:CL13"/>
    <mergeCell ref="CJ14:CL14"/>
    <mergeCell ref="BV14:CI14"/>
    <mergeCell ref="AT6:BG6"/>
    <mergeCell ref="AT7:BG7"/>
    <mergeCell ref="AP9:AR9"/>
    <mergeCell ref="AT9:BG9"/>
    <mergeCell ref="H11:AS11"/>
    <mergeCell ref="AT11:BG11"/>
    <mergeCell ref="BV31:CI33"/>
    <mergeCell ref="I33:AS33"/>
    <mergeCell ref="AT33:BG33"/>
    <mergeCell ref="BH33:BU33"/>
    <mergeCell ref="E2:AQ2"/>
    <mergeCell ref="H4:AS4"/>
    <mergeCell ref="AT4:BG4"/>
    <mergeCell ref="AT5:BG5"/>
    <mergeCell ref="BH16:BU16"/>
    <mergeCell ref="BV16:CI16"/>
  </mergeCells>
  <conditionalFormatting sqref="BN53:CI54">
    <cfRule type="cellIs" priority="1" dxfId="0" operator="equal" stopIfTrue="1">
      <formula>"ATTENTION LE TOTAL B DOIT ETRE EGAL AU TOTAL B'"</formula>
    </cfRule>
  </conditionalFormatting>
  <dataValidations count="79">
    <dataValidation errorStyle="information" type="whole" allowBlank="1" showInputMessage="1" showErrorMessage="1" promptTitle="InfoOga - Erreur de saisie" errorTitle="InfoOga - Erreur de saisie" error="V.F.Dép. banque 1 Col1&#10;Le maximum est: 999999999&#10;Le minimum est: 0&#10;Nombre de décimales:  0" sqref="AT5:BG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V.F.Dép. banque 2 Col1&#10;Le maximum est: 999999999&#10;Le minimum est: 0&#10;Nombre de décimales:  0" sqref="AT6:BG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V.F.Dép. Caisse Col1&#10;Le maximum est: 999999999&#10;Le minimum est: 0&#10;Nombre de décimales:  0" sqref="AT7:BG7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V.F.Dép. TOTAL B&#10;Le maximum est: 999999999&#10;Le minimum est: 0&#10;Nombre de décimales:  0" sqref="AT9:BG1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Débours Col1&#10;Le maximum est: 999999999&#10;Le minimum est: 0&#10;Nombre de décimales:  0" sqref="AT12:BG1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Débours Col2&#10;Le maximum est: 999999999&#10;Le minimum est: 0&#10;Nombre de décimales:  0" sqref="BH12:BU1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Débours Col3&#10;Le maximum est: 999999999&#10;Le minimum est: 0&#10;Nombre de décimales:  0" sqref="BV12:CI1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Honoraires rétrocédés Col1&#10;Le maximum est: 999999999&#10;Le minimum est: 0&#10;Nombre de décimales:  0" sqref="AT13:BG1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Honoraires rétrocédés Col2&#10;Le maximum est: 999999999&#10;Le minimum est: 0&#10;Nombre de décimales:  0" sqref="BH13:BU1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Honoraires rétrocédés Col3&#10;Le maximum est: 999999999&#10;Le minimum est: 0&#10;Nombre de décimales:  0" sqref="BV13:CI1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Achats Col1&#10;Le maximum est: 999999999&#10;Le minimum est: 0&#10;Nombre de décimales:  0" sqref="AT14:BG1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Achats Col2&#10;Le maximum est: 999999999&#10;Le minimum est: 0&#10;Nombre de décimales:  0" sqref="BH14:BU1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Achats Col3&#10;Le maximum est: 999999999&#10;Le minimum est: 0&#10;Nombre de décimales:  0" sqref="BV14:CI2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Salaires nets et avantages en nature Col1&#10;Le maximum est: 999999999&#10;Le minimum est: 0&#10;Nombre de décimales:  0" sqref="AT15:BG1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Salaires nets et avantages en nature Col2&#10;Le maximum est: 999999999&#10;Le minimum est: 0&#10;Nombre de décimales:  0" sqref="BH15:BU1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harges sociales (sal + pat) Col1&#10;Le maximum est: 999999999&#10;Le minimum est: 0&#10;Nombre de décimales:  0" sqref="AT16:BG1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harges sociales (sal + pat) Col2&#10;Le maximum est: 999999999&#10;Le minimum est: 0&#10;Nombre de décimales:  0" sqref="BH16:BU1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TVA payée si compta TTC Col1&#10;Le maximum est: 999999999&#10;Le minimum est: 0&#10;Nombre de décimales:  0" sqref="AT17:BG17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Taxe professionnelle Col1&#10;Le maximum est: 999999999&#10;Le minimum est: 0&#10;Nombre de décimales:  0" sqref="AT18:BG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Taxe professionnelle Col2&#10;Le maximum est: 999999999&#10;Le minimum est: 0&#10;Nombre de décimales:  0" sqref="BH18:BU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Autres Impôts Col1&#10;Le maximum est: 999999999&#10;Le minimum est: 0&#10;Nombre de décimales:  0" sqref="AT19:BG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Autres Impôts Col2&#10;Le maximum est: 999999999&#10;Le minimum est: 0&#10;Nombre de décimales:  0" sqref="BH19:BU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SG déductible Col1&#10;Le maximum est: 999999999&#10;Le minimum est: 0&#10;Nombre de décimales:  0" sqref="AT20:BG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SG déductible Col2&#10;Le maximum est: 999999999&#10;Le minimum est: 0&#10;Nombre de décimales:  0" sqref="BH20:BU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Loyers et charges locatives Col1&#10;Le maximum est: 999999999&#10;Le minimum est: 0&#10;Nombre de décimales:  0" sqref="AT21:BG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Loyers et charges locatives Col2&#10;Le maximum est: 999999999&#10;Le minimum est: 0&#10;Nombre de décimales:  0" sqref="BH21:BU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Location de matériel et mobilier Col1&#10;Le maximum est: 999999999&#10;Le minimum est: 0&#10;Nombre de décimales:  0" sqref="AT22:BG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Location de matériel et mobilier Col2&#10;Le maximum est: 999999999&#10;Le minimum est: 0&#10;Nombre de décimales:  0" sqref="BH22:BU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Entretien et réparations Col1&#10;Le maximum est: 999999999&#10;Le minimum est: 0&#10;Nombre de décimales:  0" sqref="AT23:BG2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Entretien et réparations Col2&#10;Le maximum est: 999999999&#10;Le minimum est: 0&#10;Nombre de décimales:  0" sqref="BH23:BU2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ersonnel intérimaire Col1&#10;Le maximum est: 999999999&#10;Le minimum est: 0&#10;Nombre de décimales:  0" sqref="AT24:BG2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ersonnel intérimaire Col2&#10;Le maximum est: 999999999&#10;Le minimum est: 0&#10;Nombre de décimales:  0" sqref="BH24:BU2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etit outillage Col1&#10;Le maximum est: 999999999&#10;Le minimum est: 0&#10;Nombre de décimales:  0" sqref="AT25:BG2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etit outillage Col2&#10;Le maximum est: 999999999&#10;Le minimum est: 0&#10;Nombre de décimales:  0" sqref="BH25:BU2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hauffage, eau, gaz, électricité Col1&#10;Le maximum est: 999999999&#10;Le minimum est: 0&#10;Nombre de décimales:  0" sqref="AT26:BG2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hauffage, eau, gaz, électricité Col2&#10;Le maximum est: 999999999&#10;Le minimum est: 0&#10;Nombre de décimales:  0" sqref="BH26:BU2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Honoraires non rétrocédés Col1&#10;Le maximum est: 999999999&#10;Le minimum est: 0&#10;Nombre de décimales:  0" sqref="AT27:BG27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Honoraires non rétrocédés Col2&#10;Le maximum est: 999999999&#10;Le minimum est: 0&#10;Nombre de décimales:  0" sqref="BH27:BU27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rimes d'assurances Col1&#10;Le maximum est: 999999999&#10;Le minimum est: 0&#10;Nombre de décimales:  0" sqref="AT28:BG2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rimes d'assurances Col2&#10;Le maximum est: 999999999&#10;Le minimum est: 0&#10;Nombre de décimales:  0" sqref="BH28:BU2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Frais de véhicules Col1&#10;Le maximum est: 999999999&#10;Le minimum est: 0&#10;Nombre de décimales:  0" sqref="AT29:BG2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Frais de véhicules Col2&#10;Le maximum est: 999999999&#10;Le minimum est: 0&#10;Nombre de décimales:  0" sqref="BH29:BU2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Autres frais de déplacement Col1&#10;Le maximum est: 999999999&#10;Le minimum est: 0&#10;Nombre de décimales:  0" sqref="AT30:BG3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Autres frais de déplacement Col2&#10;Le maximum est: 999999999&#10;Le minimum est: 0&#10;Nombre de décimales:  0" sqref="BH30:BU3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Autres frais de déplacement Col3&#10;Le maximum est: 999999999&#10;Le minimum est: 0&#10;Nombre de décimales:  0" sqref="BW30:CI3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harges sociales person. oblig Col1&#10;Le maximum est: 999999999&#10;Le minimum est: 0&#10;Nombre de décimales:  0" sqref="AT31:BG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harges sociales person. oblig Col2&#10;Le maximum est: 999999999&#10;Le minimum est: 0&#10;Nombre de décimales:  0" sqref="BH31:BU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harges sociales perso. Facultatives Col1&#10;Le maximum est: 999999999&#10;Le minimum est: 0&#10;Nombre de décimales:  0" sqref="AT32:BG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harges sociales perso. Facultatives Col2&#10;Le maximum est: 999999999&#10;Le minimum est: 0&#10;Nombre de décimales:  0" sqref="BH32:BU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Frais de réception, représ., congrés Col1&#10;Le maximum est: 999999999&#10;Le minimum est: 0&#10;Nombre de décimales:  0" sqref="AT34:BG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Frais de réception, représ., congrés Col2&#10;Le maximum est: 999999999&#10;Le minimum est: 0&#10;Nombre de décimales:  0" sqref="BH34:BU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Frais de réception, représ., congrés Col3&#10;Le maximum est: 999999999&#10;Le minimum est: 0&#10;Nombre de décimales:  0" sqref="BV34:CI4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Fournitures de bureaux et docum. Col1&#10;Le maximum est: 999999999&#10;Le minimum est: 0&#10;Nombre de décimales:  0" sqref="AT35:BG3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Fournitures de bureaux et docum. Col2&#10;Le maximum est: 999999999&#10;Le minimum est: 0&#10;Nombre de décimales:  0" sqref="BH35:BU3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Frais d'acte et de contentieux Col1&#10;Le maximum est: 999999999&#10;Le minimum est: 0&#10;Nombre de décimales:  0" sqref="AT36:BG3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Frais d'acte et de contentieux Col2&#10;Le maximum est: 999999999&#10;Le minimum est: 0&#10;Nombre de décimales:  0" sqref="BH36:BU3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otisations syndicale et profes. Col1&#10;Le maximum est: 999999999&#10;Le minimum est: 0&#10;Nombre de décimales:  0" sqref="AT37:BG37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otisations syndicale et profes. Col2&#10;Le maximum est: 999999999&#10;Le minimum est: 0&#10;Nombre de décimales:  0" sqref="BH37:BU37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Autres frais divers de gestion Col1&#10;Le maximum est: 999999999&#10;Le minimum est: 0&#10;Nombre de décimales:  0" sqref="AT38:BG3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Autres frais divers de gestion Col2&#10;Le maximum est: 999999999&#10;Le minimum est: 0&#10;Nombre de décimales:  0" sqref="BH38:BU3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Frais financiers Col1&#10;Le maximum est: 999999999&#10;Le minimum est: 0&#10;Nombre de décimales:  0" sqref="AT39:BG3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Frais financiers Col2&#10;Le maximum est: 999999999&#10;Le minimum est: 0&#10;Nombre de décimales:  0" sqref="BH39:BU3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ertes diverses (impayés) col1&#10;Le maximum est: 999999999&#10;Le minimum est: 0&#10;Nombre de décimales:  0" sqref="AT40:BG4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ertes diverses (impayés) col2&#10;Le maximum est: 999999999&#10;Le minimum est: 0&#10;Nombre de décimales:  0" sqref="BH40:BU4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EE (abondement) col1&#10;Le maximum est: 999999999&#10;Le minimum est: 0&#10;Nombre de décimales:  0" sqref="AT41:BG4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EE (abondement) col2&#10;Le maximum est: 999999999&#10;Le minimum est: 0&#10;Nombre de décimales:  0" sqref="BH41:BU4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EE (abondement) col3&#10;Le maximum est: 999999999&#10;Le minimum est: 0&#10;Nombre de décimales:  0" sqref="BV41:CI4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EE Total BR col2&#10;Le maximum est: 999999999&#10;Le minimum est: 0&#10;Nombre de décimales:  0" sqref="BI43:BT4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PEE Total BR col3&#10;Le maximum est: 999999999&#10;Le minimum est: 0&#10;Nombre de décimales:  0" sqref="BV43:CI4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PATR Prélèvements personnels de l'exploit Col1&#10;Le maximum est: 999999999&#10;Le minimum est: 0&#10;Nombre de décimales:  0" sqref="AT45:BG4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PATR Achats d'immobilisations Col1&#10;Le maximum est: 999999999&#10;Le minimum est: 0&#10;Nombre de décimales:  0" sqref="AT46:BG4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PATR Remboursement d'emprunt (capital) Col1&#10;Le maximum est: 999999999&#10;Le minimum est: 0&#10;Nombre de décimales:  0" sqref="AT47:BG47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PATR TVA récupérable / dépenses (biens) Col1&#10;Le maximum est: 999999999&#10;Le minimum est: 0&#10;Nombre de décimales:  0" sqref="AT50:BG5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PATR TVA payée au Trésor Col1&#10;Le maximum est: 999999999&#10;Le minimum est: 0&#10;Nombre de décimales:  0" sqref="AT51:BG5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PATR Virements internes (retraits) Col1&#10;Le maximum est: 999999999&#10;Le minimum est: 0&#10;Nombre de décimales:  0" sqref="AT52:BG5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PATR Appel de fonds SCM durant l'année Col1&#10;Le maximum est: 999999999&#10;Le minimum est: 0&#10;Nombre de décimales:  0" sqref="AT53:BG5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PATR Divers Col1&#10;Le maximum est: 999999999&#10;Le minimum est: 0&#10;Nombre de décimales:  0" sqref="AT54:BG5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PATR TOTAL B' Col1&#10;Le maximum est: 999999999&#10;Le minimum est: 0&#10;Nombre de décimales:  0" sqref="AT56:BG5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EP.EXPL Charges sociales perso. Facultatives Col3&#10;Le maximum est: 999999999&#10;Le minimum est: 0&#10;Nombre de décimales:  0" sqref="BV31">
      <formula1>0</formula1>
      <formula2>999999999</formula2>
    </dataValidation>
  </dataValidations>
  <printOptions/>
  <pageMargins left="0.3937007874015748" right="0.1968503937007874" top="1.062992125984252" bottom="0.3937007874015748" header="0.1968503937007874" footer="0.3937007874015748"/>
  <pageSetup horizontalDpi="600" verticalDpi="600" orientation="portrait" paperSize="9" scale="66" r:id="rId3"/>
  <headerFooter alignWithMargins="0">
    <oddHeader>&amp;L&amp;G</oddHeader>
  </headerFooter>
  <rowBreaks count="2" manualBreakCount="2">
    <brk id="57" max="93" man="1"/>
    <brk id="59" max="93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CC33"/>
  </sheetPr>
  <dimension ref="A6:I41"/>
  <sheetViews>
    <sheetView zoomScalePageLayoutView="0" workbookViewId="0" topLeftCell="A7">
      <selection activeCell="E28" sqref="E28"/>
    </sheetView>
  </sheetViews>
  <sheetFormatPr defaultColWidth="11.421875" defaultRowHeight="12.75"/>
  <cols>
    <col min="1" max="1" width="2.28125" style="106" customWidth="1"/>
    <col min="2" max="2" width="24.140625" style="106" customWidth="1"/>
    <col min="3" max="3" width="12.8515625" style="106" customWidth="1"/>
    <col min="4" max="4" width="6.7109375" style="106" customWidth="1"/>
    <col min="5" max="5" width="16.7109375" style="106" customWidth="1"/>
    <col min="6" max="6" width="4.7109375" style="106" customWidth="1"/>
    <col min="7" max="7" width="16.8515625" style="106" customWidth="1"/>
    <col min="8" max="8" width="4.421875" style="106" customWidth="1"/>
    <col min="9" max="9" width="17.57421875" style="106" customWidth="1"/>
    <col min="10" max="10" width="6.140625" style="106" customWidth="1"/>
    <col min="11" max="16384" width="11.421875" style="106" customWidth="1"/>
  </cols>
  <sheetData>
    <row r="6" spans="3:5" ht="30">
      <c r="C6" s="286" t="s">
        <v>199</v>
      </c>
      <c r="D6" s="287"/>
      <c r="E6" s="137">
        <f>IF(RECETTES!$E$5&gt;0,RECETTES!$E$5,"")</f>
      </c>
    </row>
    <row r="9" spans="2:9" ht="12.75">
      <c r="B9" s="131" t="s">
        <v>194</v>
      </c>
      <c r="C9" s="131"/>
      <c r="D9" s="131"/>
      <c r="E9" s="131"/>
      <c r="F9" s="131"/>
      <c r="G9" s="131"/>
      <c r="H9" s="131"/>
      <c r="I9" s="131"/>
    </row>
    <row r="10" spans="2:9" ht="12.75">
      <c r="B10" s="131" t="s">
        <v>195</v>
      </c>
      <c r="C10" s="131"/>
      <c r="D10" s="131"/>
      <c r="E10" s="131"/>
      <c r="F10" s="131"/>
      <c r="G10" s="131"/>
      <c r="H10" s="131"/>
      <c r="I10" s="131"/>
    </row>
    <row r="11" spans="2:9" ht="12.75">
      <c r="B11" s="131" t="s">
        <v>196</v>
      </c>
      <c r="C11" s="131"/>
      <c r="D11" s="131"/>
      <c r="E11" s="131"/>
      <c r="F11" s="131"/>
      <c r="G11" s="131"/>
      <c r="H11" s="131"/>
      <c r="I11" s="131"/>
    </row>
    <row r="12" spans="2:9" ht="12.75">
      <c r="B12" s="131" t="s">
        <v>197</v>
      </c>
      <c r="C12" s="131"/>
      <c r="D12" s="131"/>
      <c r="E12" s="131"/>
      <c r="F12" s="131"/>
      <c r="G12" s="131"/>
      <c r="H12" s="131"/>
      <c r="I12" s="131"/>
    </row>
    <row r="13" spans="2:9" ht="12.75">
      <c r="B13" s="132"/>
      <c r="C13" s="132"/>
      <c r="D13" s="132"/>
      <c r="E13" s="132"/>
      <c r="F13" s="132"/>
      <c r="G13" s="132"/>
      <c r="H13" s="132"/>
      <c r="I13" s="132"/>
    </row>
    <row r="14" spans="5:9" ht="12.75">
      <c r="E14" s="107" t="s">
        <v>123</v>
      </c>
      <c r="F14" s="108"/>
      <c r="G14" s="109" t="s">
        <v>124</v>
      </c>
      <c r="H14" s="108"/>
      <c r="I14" s="109" t="s">
        <v>125</v>
      </c>
    </row>
    <row r="15" spans="5:9" ht="12.75">
      <c r="E15" s="108"/>
      <c r="F15" s="108"/>
      <c r="G15" s="108"/>
      <c r="H15" s="108"/>
      <c r="I15" s="108"/>
    </row>
    <row r="16" spans="5:9" ht="12.75">
      <c r="E16" s="108"/>
      <c r="F16" s="108"/>
      <c r="G16" s="108"/>
      <c r="H16" s="108"/>
      <c r="I16" s="108"/>
    </row>
    <row r="17" spans="2:9" ht="12.75">
      <c r="B17" s="110" t="s">
        <v>181</v>
      </c>
      <c r="C17" s="110"/>
      <c r="E17" s="135"/>
      <c r="F17" s="108"/>
      <c r="G17" s="135"/>
      <c r="H17" s="108"/>
      <c r="I17" s="135"/>
    </row>
    <row r="18" spans="5:9" ht="12.75">
      <c r="E18" s="111"/>
      <c r="F18" s="108"/>
      <c r="G18" s="111"/>
      <c r="H18" s="108"/>
      <c r="I18" s="111"/>
    </row>
    <row r="19" spans="2:9" ht="27">
      <c r="B19" s="112" t="s">
        <v>182</v>
      </c>
      <c r="C19" s="112"/>
      <c r="D19" s="113" t="s">
        <v>72</v>
      </c>
      <c r="E19" s="114">
        <f>RECETTES!$B$21</f>
        <v>0</v>
      </c>
      <c r="F19" s="115"/>
      <c r="G19" s="114">
        <f>RECETTES!$C$21</f>
        <v>0</v>
      </c>
      <c r="H19" s="115"/>
      <c r="I19" s="114">
        <f>RECETTES!$D$21</f>
        <v>0</v>
      </c>
    </row>
    <row r="20" spans="2:9" ht="27">
      <c r="B20" s="112"/>
      <c r="C20" s="112"/>
      <c r="D20" s="113"/>
      <c r="E20" s="116"/>
      <c r="F20" s="117"/>
      <c r="G20" s="116"/>
      <c r="H20" s="117"/>
      <c r="I20" s="116"/>
    </row>
    <row r="21" spans="2:9" ht="27">
      <c r="B21" s="112" t="s">
        <v>183</v>
      </c>
      <c r="C21" s="112"/>
      <c r="D21" s="113" t="s">
        <v>184</v>
      </c>
      <c r="E21" s="114">
        <f>DEPENSES!$B$21</f>
        <v>0</v>
      </c>
      <c r="F21" s="115"/>
      <c r="G21" s="114">
        <f>DEPENSES!$C$21</f>
        <v>0</v>
      </c>
      <c r="H21" s="115"/>
      <c r="I21" s="114">
        <f>DEPENSES!$D$21</f>
        <v>0</v>
      </c>
    </row>
    <row r="22" spans="2:9" ht="12.75">
      <c r="B22" s="118"/>
      <c r="C22" s="118"/>
      <c r="D22" s="119"/>
      <c r="E22" s="120"/>
      <c r="F22" s="115"/>
      <c r="G22" s="120"/>
      <c r="H22" s="115"/>
      <c r="I22" s="120"/>
    </row>
    <row r="23" spans="2:9" ht="27">
      <c r="B23" s="112" t="s">
        <v>185</v>
      </c>
      <c r="C23" s="112"/>
      <c r="D23" s="113" t="s">
        <v>186</v>
      </c>
      <c r="E23" s="114">
        <f>$E$17+$E$19-$E$21</f>
        <v>0</v>
      </c>
      <c r="F23" s="115"/>
      <c r="G23" s="114">
        <f>$G$17+$G$19-$G$21</f>
        <v>0</v>
      </c>
      <c r="H23" s="115"/>
      <c r="I23" s="114">
        <f>$I$17+$I$19-$I$21</f>
        <v>0</v>
      </c>
    </row>
    <row r="24" spans="4:9" ht="12.75">
      <c r="D24" s="121"/>
      <c r="E24" s="111"/>
      <c r="F24" s="108"/>
      <c r="G24" s="111"/>
      <c r="H24" s="108"/>
      <c r="I24" s="108"/>
    </row>
    <row r="25" spans="4:9" ht="12.75">
      <c r="D25" s="121"/>
      <c r="E25" s="111"/>
      <c r="F25" s="108"/>
      <c r="G25" s="111"/>
      <c r="H25" s="108"/>
      <c r="I25" s="108"/>
    </row>
    <row r="26" spans="1:9" ht="27">
      <c r="A26" s="106" t="s">
        <v>187</v>
      </c>
      <c r="D26" s="122" t="s">
        <v>184</v>
      </c>
      <c r="E26" s="135"/>
      <c r="F26" s="108"/>
      <c r="G26" s="135"/>
      <c r="H26" s="108"/>
      <c r="I26" s="108"/>
    </row>
    <row r="27" spans="1:9" ht="12.75">
      <c r="A27" s="123" t="s">
        <v>188</v>
      </c>
      <c r="D27" s="121"/>
      <c r="E27" s="111"/>
      <c r="F27" s="108"/>
      <c r="G27" s="111"/>
      <c r="H27" s="108"/>
      <c r="I27" s="108"/>
    </row>
    <row r="28" spans="1:9" ht="12.75">
      <c r="A28" s="123" t="s">
        <v>189</v>
      </c>
      <c r="D28" s="121"/>
      <c r="E28" s="111"/>
      <c r="F28" s="108"/>
      <c r="G28" s="111"/>
      <c r="H28" s="108"/>
      <c r="I28" s="108"/>
    </row>
    <row r="29" spans="4:9" ht="12.75">
      <c r="D29" s="121"/>
      <c r="E29" s="111"/>
      <c r="F29" s="108"/>
      <c r="G29" s="111"/>
      <c r="H29" s="108"/>
      <c r="I29" s="108"/>
    </row>
    <row r="30" spans="4:9" ht="12.75">
      <c r="D30" s="121"/>
      <c r="E30" s="111"/>
      <c r="F30" s="108"/>
      <c r="G30" s="111"/>
      <c r="H30" s="108"/>
      <c r="I30" s="108"/>
    </row>
    <row r="31" spans="1:9" ht="27">
      <c r="A31" s="106" t="s">
        <v>190</v>
      </c>
      <c r="D31" s="122" t="s">
        <v>72</v>
      </c>
      <c r="E31" s="135"/>
      <c r="F31" s="108"/>
      <c r="G31" s="135"/>
      <c r="H31" s="108"/>
      <c r="I31" s="108"/>
    </row>
    <row r="32" spans="1:9" ht="12.75">
      <c r="A32" s="123" t="s">
        <v>191</v>
      </c>
      <c r="D32" s="121"/>
      <c r="E32" s="111"/>
      <c r="F32" s="108"/>
      <c r="G32" s="111"/>
      <c r="H32" s="108"/>
      <c r="I32" s="108"/>
    </row>
    <row r="33" spans="1:9" ht="12.75">
      <c r="A33" s="123" t="s">
        <v>189</v>
      </c>
      <c r="D33" s="121"/>
      <c r="E33" s="111"/>
      <c r="F33" s="108"/>
      <c r="G33" s="111"/>
      <c r="H33" s="108"/>
      <c r="I33" s="108"/>
    </row>
    <row r="34" spans="4:9" ht="27">
      <c r="D34" s="122"/>
      <c r="E34" s="124"/>
      <c r="F34" s="108"/>
      <c r="G34" s="124"/>
      <c r="H34" s="108"/>
      <c r="I34" s="108"/>
    </row>
    <row r="35" spans="4:9" ht="12.75">
      <c r="D35" s="121"/>
      <c r="E35" s="111"/>
      <c r="F35" s="108"/>
      <c r="G35" s="111"/>
      <c r="H35" s="108"/>
      <c r="I35" s="108"/>
    </row>
    <row r="36" spans="4:9" ht="13.5" thickBot="1">
      <c r="D36" s="121"/>
      <c r="E36" s="111"/>
      <c r="F36" s="108"/>
      <c r="G36" s="111"/>
      <c r="H36" s="108"/>
      <c r="I36" s="108"/>
    </row>
    <row r="37" spans="2:9" ht="27.75" thickBot="1">
      <c r="B37" s="125" t="s">
        <v>192</v>
      </c>
      <c r="C37" s="125"/>
      <c r="D37" s="122" t="s">
        <v>186</v>
      </c>
      <c r="E37" s="126">
        <f>$E$23-$E$26+$E$31</f>
        <v>0</v>
      </c>
      <c r="F37" s="127"/>
      <c r="G37" s="126">
        <f>$G$23-$G$26+$G$31</f>
        <v>0</v>
      </c>
      <c r="H37" s="108"/>
      <c r="I37" s="108"/>
    </row>
    <row r="38" spans="5:9" ht="13.5" thickBot="1">
      <c r="E38" s="108"/>
      <c r="F38" s="108"/>
      <c r="G38" s="108"/>
      <c r="H38" s="108"/>
      <c r="I38" s="108"/>
    </row>
    <row r="39" spans="2:9" ht="13.5" thickBot="1">
      <c r="B39" s="128" t="s">
        <v>193</v>
      </c>
      <c r="C39" s="129"/>
      <c r="E39" s="136"/>
      <c r="F39" s="108"/>
      <c r="G39" s="136"/>
      <c r="H39" s="108"/>
      <c r="I39" s="108"/>
    </row>
    <row r="41" spans="5:7" ht="37.5" customHeight="1">
      <c r="E41" s="130">
        <f>IF(E37&lt;&gt;E39,"Attention rapprochement bancaire faux !","")</f>
      </c>
      <c r="G41" s="130">
        <f>IF(G37&lt;&gt;G39,"Attention rapprochement bancaire faux !","")</f>
      </c>
    </row>
  </sheetData>
  <sheetProtection password="C354" sheet="1"/>
  <mergeCells count="1">
    <mergeCell ref="C6:D6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scale="83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PRADO</dc:creator>
  <cp:keywords/>
  <dc:description/>
  <cp:lastModifiedBy>Ursula CLAUDE</cp:lastModifiedBy>
  <cp:lastPrinted>2020-02-17T13:00:30Z</cp:lastPrinted>
  <dcterms:created xsi:type="dcterms:W3CDTF">2007-12-13T14:27:56Z</dcterms:created>
  <dcterms:modified xsi:type="dcterms:W3CDTF">2020-03-05T12:02:00Z</dcterms:modified>
  <cp:category/>
  <cp:version/>
  <cp:contentType/>
  <cp:contentStatus/>
</cp:coreProperties>
</file>